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4240" windowHeight="11925" tabRatio="925" activeTab="1"/>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'04'!#REF!</definedName>
    <definedName name="_xlnm._FilterDatabase" localSheetId="7" hidden="1">'05'!$A$5:$B$60</definedName>
    <definedName name="_xlnm._FilterDatabase" localSheetId="12" hidden="1">'09'!#REF!</definedName>
    <definedName name="_xlnm._FilterDatabase" localSheetId="22" hidden="1">'17'!$A$5:$G$46</definedName>
    <definedName name="_xlnm._FilterDatabase" localSheetId="26" hidden="1">'21'!$A$5:$D$19</definedName>
    <definedName name="fa">#REF!</definedName>
    <definedName name="_xlnm.Print_Area" localSheetId="4">'03'!$A$1:$P$41</definedName>
    <definedName name="_xlnm.Print_Area" localSheetId="5">'03说明'!$A$1:$A$3</definedName>
    <definedName name="_xlnm.Print_Area" localSheetId="6">'04'!$A$1:$B$87</definedName>
    <definedName name="_xlnm.Print_Area" localSheetId="7">'05'!$A$1:$B$60</definedName>
    <definedName name="_xlnm.Print_Area" localSheetId="12">'09'!$A$1:$P$21</definedName>
    <definedName name="_xlnm.Print_Area" localSheetId="20">'15'!$A$1:$J$36</definedName>
    <definedName name="_xlnm.Print_Area" localSheetId="23">'18'!$A$1:$H$41</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1"/>
  <c r="H9"/>
  <c r="H7"/>
  <c r="G7"/>
  <c r="G8"/>
  <c r="G9"/>
  <c r="G10" i="23"/>
  <c r="D18" i="29"/>
  <c r="D17"/>
  <c r="D16"/>
  <c r="D15"/>
  <c r="D14" s="1"/>
  <c r="D13"/>
  <c r="D12"/>
  <c r="D11"/>
  <c r="D10"/>
  <c r="D9"/>
  <c r="D8"/>
  <c r="D7"/>
  <c r="D6"/>
  <c r="D5"/>
  <c r="H5" i="26"/>
  <c r="G5"/>
  <c r="E5"/>
  <c r="F5" i="17"/>
  <c r="E7" i="16"/>
  <c r="N5" i="23"/>
  <c r="M5"/>
  <c r="L5"/>
  <c r="K5"/>
  <c r="J5"/>
  <c r="E5"/>
  <c r="D5"/>
  <c r="C5"/>
  <c r="B5"/>
  <c r="B6" i="15"/>
  <c r="B6" i="14"/>
  <c r="D5" i="13"/>
  <c r="B5"/>
  <c r="N14" i="11"/>
  <c r="M14"/>
  <c r="J14"/>
  <c r="F14"/>
  <c r="E14"/>
  <c r="B14"/>
  <c r="P10"/>
  <c r="O10"/>
  <c r="G10"/>
  <c r="P9"/>
  <c r="O9"/>
  <c r="P7"/>
  <c r="N7"/>
  <c r="M7"/>
  <c r="J7"/>
  <c r="F7"/>
  <c r="E7"/>
  <c r="B7"/>
  <c r="N6"/>
  <c r="M6"/>
  <c r="J6"/>
  <c r="F6"/>
  <c r="E6"/>
  <c r="B6"/>
  <c r="B13" i="10"/>
  <c r="B8"/>
  <c r="B7"/>
  <c r="B7" i="9"/>
  <c r="D6"/>
  <c r="C6"/>
  <c r="B6"/>
  <c r="B49" i="8"/>
  <c r="B13"/>
  <c r="B5"/>
  <c r="B47" i="7"/>
  <c r="B12"/>
  <c r="B7"/>
  <c r="N32" i="5"/>
  <c r="M32"/>
  <c r="J32"/>
  <c r="F32"/>
  <c r="E32"/>
  <c r="D32"/>
  <c r="C32"/>
  <c r="B32"/>
  <c r="G30"/>
  <c r="H27"/>
  <c r="G27"/>
  <c r="O25"/>
  <c r="H25"/>
  <c r="G25"/>
  <c r="H23"/>
  <c r="G23"/>
  <c r="F23"/>
  <c r="E23"/>
  <c r="D23"/>
  <c r="C23"/>
  <c r="B23"/>
  <c r="H21"/>
  <c r="G21"/>
  <c r="O20"/>
  <c r="H19"/>
  <c r="G19"/>
  <c r="O18"/>
  <c r="H18"/>
  <c r="G18"/>
  <c r="O17"/>
  <c r="O16"/>
  <c r="H16"/>
  <c r="G16"/>
  <c r="O15"/>
  <c r="H15"/>
  <c r="G15"/>
  <c r="O14"/>
  <c r="H14"/>
  <c r="G14"/>
  <c r="O13"/>
  <c r="H13"/>
  <c r="G13"/>
  <c r="O12"/>
  <c r="H12"/>
  <c r="G12"/>
  <c r="O10"/>
  <c r="H10"/>
  <c r="G10"/>
  <c r="O9"/>
  <c r="H9"/>
  <c r="G9"/>
  <c r="H8"/>
  <c r="G8"/>
  <c r="O7"/>
  <c r="H7"/>
  <c r="G7"/>
  <c r="F7"/>
  <c r="E7"/>
  <c r="C7"/>
  <c r="B7"/>
  <c r="O6"/>
  <c r="N6"/>
  <c r="M6"/>
  <c r="J6"/>
  <c r="H6"/>
  <c r="G6"/>
  <c r="F6"/>
  <c r="E6"/>
  <c r="D6"/>
  <c r="C6"/>
  <c r="B6"/>
  <c r="N5"/>
  <c r="M5"/>
  <c r="J5"/>
  <c r="F5"/>
  <c r="E5"/>
  <c r="D5"/>
  <c r="C5"/>
  <c r="B5"/>
  <c r="D30" i="3"/>
  <c r="D24"/>
  <c r="D19"/>
  <c r="D17"/>
  <c r="D16"/>
  <c r="D15"/>
  <c r="D14"/>
  <c r="D13"/>
  <c r="D12"/>
  <c r="D11"/>
  <c r="D9"/>
  <c r="D8"/>
  <c r="D6"/>
  <c r="D5"/>
  <c r="C5"/>
  <c r="B5"/>
  <c r="D31" i="2"/>
  <c r="D30"/>
  <c r="D26"/>
  <c r="D25"/>
  <c r="D24"/>
  <c r="D22"/>
  <c r="C22"/>
  <c r="B22"/>
  <c r="D20"/>
  <c r="D18"/>
  <c r="D17"/>
  <c r="D15"/>
  <c r="D14"/>
  <c r="D13"/>
  <c r="D12"/>
  <c r="D11"/>
  <c r="D9"/>
  <c r="D8"/>
  <c r="D7"/>
  <c r="D6"/>
  <c r="C6"/>
  <c r="B6"/>
  <c r="D5"/>
  <c r="C5"/>
  <c r="B5"/>
  <c r="B6" i="7" l="1"/>
</calcChain>
</file>

<file path=xl/comments1.xml><?xml version="1.0" encoding="utf-8"?>
<comments xmlns="http://schemas.openxmlformats.org/spreadsheetml/2006/main">
  <authors>
    <author>作者</author>
  </authors>
  <commentList>
    <comment ref="A12" authorId="0">
      <text>
        <r>
          <rPr>
            <b/>
            <sz val="9"/>
            <rFont val="宋体"/>
            <family val="3"/>
            <charset val="134"/>
          </rPr>
          <t>乡财科增加插入项目</t>
        </r>
        <r>
          <rPr>
            <sz val="9"/>
            <rFont val="宋体"/>
            <family val="3"/>
            <charset val="134"/>
          </rPr>
          <t xml:space="preserve">
</t>
        </r>
      </text>
    </comment>
  </commentList>
</comments>
</file>

<file path=xl/sharedStrings.xml><?xml version="1.0" encoding="utf-8"?>
<sst xmlns="http://schemas.openxmlformats.org/spreadsheetml/2006/main" count="931" uniqueCount="639">
  <si>
    <t>附件</t>
  </si>
  <si>
    <t>目      录</t>
  </si>
  <si>
    <t>表1：</t>
  </si>
  <si>
    <t xml:space="preserve"> 2023年涪陵高新区（涪陵综保区）收入决算表…………………………………………………………1</t>
  </si>
  <si>
    <t>表2：</t>
  </si>
  <si>
    <t xml:space="preserve"> 2023年涪陵高新区（涪陵综保区）支出决算表…………………………………………………………2</t>
  </si>
  <si>
    <t>表3：</t>
  </si>
  <si>
    <t xml:space="preserve"> 2023年度涪陵高新区（涪陵综保区）一般公共预算收支决算表………………………………………3</t>
  </si>
  <si>
    <t xml:space="preserve"> 关于2023年涪陵高新区（涪陵综保区）一般公共预算收支决算的说明………………………………4</t>
  </si>
  <si>
    <t>表4：</t>
  </si>
  <si>
    <t xml:space="preserve"> 2023年度涪陵高新区（涪陵综保区）一般公共预算本级支出决算表（按功能分类科目）…………5</t>
  </si>
  <si>
    <t>表5：</t>
  </si>
  <si>
    <t>表6：</t>
  </si>
  <si>
    <t>表7：</t>
  </si>
  <si>
    <t>表8：</t>
  </si>
  <si>
    <t>表9：</t>
  </si>
  <si>
    <t>表10：</t>
  </si>
  <si>
    <t>表11：</t>
  </si>
  <si>
    <t>表12：</t>
  </si>
  <si>
    <t>表13：</t>
  </si>
  <si>
    <t>表14：</t>
  </si>
  <si>
    <t>表15：</t>
  </si>
  <si>
    <t>表16：</t>
  </si>
  <si>
    <t>表17：</t>
  </si>
  <si>
    <t>表18：</t>
  </si>
  <si>
    <t>表19：</t>
  </si>
  <si>
    <t>表20：</t>
  </si>
  <si>
    <t>表21：</t>
  </si>
  <si>
    <t>表1</t>
  </si>
  <si>
    <t>2023年涪陵高新区（涪陵综保区）收入决算表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</si>
  <si>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</si>
  <si>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</si>
  <si>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</si>
  <si>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</si>
  <si>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</si>
  <si>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</si>
  <si>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</si>
  <si>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</si>
  <si>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</si>
  <si>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</si>
  <si>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</si>
  <si>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</si>
  <si>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</si>
  <si>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</si>
  <si>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</si>
  <si>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</si>
  <si>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</si>
  <si>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</si>
  <si>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</si>
  <si>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</si>
  <si>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</si>
  <si>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</si>
  <si>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</si>
  <si>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</si>
  <si>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</si>
  <si>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</si>
  <si>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</si>
  <si>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</si>
  <si>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</si>
  <si>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</si>
  <si>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</si>
  <si>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</si>
  <si>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</si>
  <si>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2023年涪陵高新区（涪陵综保区）支出决算表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</si>
  <si>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</si>
  <si>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</si>
  <si>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</si>
  <si>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</si>
  <si>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</si>
  <si>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</si>
  <si>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</si>
  <si>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</si>
  <si>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</si>
  <si>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</si>
  <si>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</si>
  <si>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</si>
  <si>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</si>
  <si>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</si>
  <si>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</si>
  <si>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</si>
  <si>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</si>
  <si>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</si>
  <si>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</si>
  <si>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</si>
  <si>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</si>
  <si>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</si>
  <si>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</si>
  <si>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</si>
  <si>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</si>
  <si>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</si>
  <si>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</si>
  <si>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</si>
  <si>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2023年度涪陵高新区（涪陵综保区）一般公共预算收支决算表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</si>
  <si>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</si>
  <si>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</si>
  <si>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</si>
  <si>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</si>
  <si>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</si>
  <si>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</si>
  <si>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</si>
  <si>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</si>
  <si>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</si>
  <si>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</si>
  <si>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</si>
  <si>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</si>
  <si>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</si>
  <si>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</si>
  <si>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</si>
  <si>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</si>
  <si>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</si>
  <si>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</si>
  <si>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</si>
  <si>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</si>
  <si>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</si>
  <si>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</si>
  <si>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</si>
  <si>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</si>
  <si>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</si>
  <si>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</si>
  <si>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</si>
  <si>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</si>
  <si>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</si>
  <si>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</si>
  <si>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</si>
  <si>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</si>
  <si>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</si>
  <si>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</si>
  <si>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</si>
  <si>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</si>
  <si>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</si>
  <si>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</si>
  <si>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</si>
  <si>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</si>
  <si>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</si>
  <si>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</si>
  <si>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</si>
  <si>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</si>
  <si>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</si>
  <si>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</si>
  <si>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</si>
  <si>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</si>
  <si>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</si>
  <si>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</si>
  <si>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</si>
  <si>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</si>
  <si>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</si>
  <si>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</si>
  <si>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</si>
  <si>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</si>
  <si>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</si>
  <si>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</si>
  <si>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</si>
  <si>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表4</t>
  </si>
  <si>
    <t>2023年度涪陵高新区（涪陵综保区）一般公共预算本级支出决算表</t>
  </si>
  <si>
    <t>（按功能分类科目）</t>
  </si>
  <si>
    <t>支出</t>
  </si>
  <si>
    <t xml:space="preserve">  一般公共服务支出</t>
  </si>
  <si>
    <t xml:space="preserve">    人大事务</t>
  </si>
  <si>
    <t xml:space="preserve">      行政运行</t>
  </si>
  <si>
    <t xml:space="preserve">    政府办公厅(室)及相关机构事务</t>
  </si>
  <si>
    <t xml:space="preserve">      一般行政管理事务</t>
  </si>
  <si>
    <t xml:space="preserve">      政务公开审批</t>
  </si>
  <si>
    <t xml:space="preserve">      事业运行</t>
  </si>
  <si>
    <t xml:space="preserve">    党委办公厅(室)及相关机构事务</t>
  </si>
  <si>
    <t xml:space="preserve">  国防支出</t>
  </si>
  <si>
    <t xml:space="preserve">    国防动员</t>
  </si>
  <si>
    <t xml:space="preserve">      其他国防动员支出</t>
  </si>
  <si>
    <t xml:space="preserve">  公共安全支出</t>
  </si>
  <si>
    <t xml:space="preserve">    公安</t>
  </si>
  <si>
    <t xml:space="preserve">      其他公安支出</t>
  </si>
  <si>
    <t xml:space="preserve">  科学技术支出</t>
  </si>
  <si>
    <t xml:space="preserve">    技术研究与开发</t>
  </si>
  <si>
    <t xml:space="preserve">      科技成果转化与扩散</t>
  </si>
  <si>
    <t xml:space="preserve">    科技条件与服务</t>
  </si>
  <si>
    <t xml:space="preserve">      其他科技条件与服务支出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</si>
  <si>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</si>
  <si>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</si>
  <si>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</si>
  <si>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</si>
  <si>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</si>
  <si>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</si>
  <si>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</si>
  <si>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</si>
  <si>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</si>
  <si>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</si>
  <si>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残疾人事业</t>
  </si>
  <si>
    <t xml:space="preserve">      其他残疾人事业支出</t>
  </si>
  <si>
    <t xml:space="preserve">    退役军人管理事务</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</si>
  <si>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</si>
  <si>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</si>
  <si>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</si>
  <si>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</si>
  <si>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</si>
  <si>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</si>
  <si>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行政事业单位医疗</t>
  </si>
  <si>
    <t xml:space="preserve">      行政单位医疗</t>
  </si>
  <si>
    <t xml:space="preserve">      事业单位医疗</t>
  </si>
  <si>
    <t xml:space="preserve">      公务员医疗补助</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</si>
  <si>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</si>
  <si>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</si>
  <si>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</si>
  <si>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</si>
  <si>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</si>
  <si>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</si>
  <si>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</si>
  <si>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</si>
  <si>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</si>
  <si>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</si>
  <si>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</si>
  <si>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</si>
  <si>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农林水支出</t>
  </si>
  <si>
    <t xml:space="preserve">    农业农村</t>
  </si>
  <si>
    <t xml:space="preserve">      农村道路建设</t>
  </si>
  <si>
    <t xml:space="preserve">      其他农业农村支出</t>
  </si>
  <si>
    <t xml:space="preserve">    林业和草原</t>
  </si>
  <si>
    <t xml:space="preserve">      林业草原防灾减灾</t>
  </si>
  <si>
    <t xml:space="preserve">    水利</t>
  </si>
  <si>
    <t xml:space="preserve">      农村水利</t>
  </si>
  <si>
    <t xml:space="preserve">    扶贫</t>
  </si>
  <si>
    <t xml:space="preserve">      其他扶贫支出</t>
  </si>
  <si>
    <t xml:space="preserve">    农村综合改革</t>
  </si>
  <si>
    <t xml:space="preserve">      对村民委员会和村党支部的补助</t>
  </si>
  <si>
    <t xml:space="preserve">  资源勘探工业信息等支出</t>
  </si>
  <si>
    <t xml:space="preserve">    制造业</t>
  </si>
  <si>
    <t xml:space="preserve">      其他制造业支出</t>
  </si>
  <si>
    <t xml:space="preserve">    支持中小企业发展和管理支出</t>
  </si>
  <si>
    <t xml:space="preserve">      中小企业发展专项</t>
  </si>
  <si>
    <t xml:space="preserve">      其他支持中小企业发展和管理支出</t>
  </si>
  <si>
    <t xml:space="preserve">  住房保障支出</t>
  </si>
  <si>
    <t xml:space="preserve">    保障性安居工程支出</t>
  </si>
  <si>
    <t xml:space="preserve">      老旧小区改造</t>
  </si>
  <si>
    <t xml:space="preserve">    住房改革支出</t>
  </si>
  <si>
    <t xml:space="preserve">      住房公积金</t>
  </si>
  <si>
    <t>表5</t>
  </si>
  <si>
    <t xml:space="preserve"> 2023年涪陵高新区（涪陵综保区）一般公共预算基本支出决算表</t>
  </si>
  <si>
    <t>（按经济分类科目）</t>
  </si>
  <si>
    <t>本级基本支出合计</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</si>
  <si>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</si>
  <si>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</si>
  <si>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</si>
  <si>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</si>
  <si>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</si>
  <si>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</si>
  <si>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</si>
  <si>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</si>
  <si>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</si>
  <si>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</si>
  <si>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</si>
  <si>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</si>
  <si>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</si>
  <si>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</si>
  <si>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</si>
  <si>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</si>
  <si>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</si>
  <si>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基础设施建设</t>
  </si>
  <si>
    <t xml:space="preserve">    公务用车购置</t>
  </si>
  <si>
    <t xml:space="preserve">    设备购置</t>
  </si>
  <si>
    <t xml:space="preserve">    大型修缮</t>
  </si>
  <si>
    <t xml:space="preserve">    其他资本性支出</t>
  </si>
  <si>
    <t xml:space="preserve">  机关资本性支出(二)</t>
  </si>
  <si>
    <t xml:space="preserve">    房屋建筑物购建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</si>
  <si>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</si>
  <si>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</si>
  <si>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</si>
  <si>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</si>
  <si>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</si>
  <si>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</si>
  <si>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</si>
  <si>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</si>
  <si>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</si>
  <si>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</si>
  <si>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</si>
  <si>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</si>
  <si>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</si>
  <si>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</si>
  <si>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</si>
  <si>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</si>
  <si>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</si>
  <si>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</si>
  <si>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</si>
  <si>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</si>
  <si>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</si>
  <si>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</si>
  <si>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</si>
  <si>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</si>
  <si>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</si>
  <si>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其他支出</t>
  </si>
  <si>
    <t xml:space="preserve">    对民间非营利组织和群众性自治组织补贴</t>
  </si>
  <si>
    <t>表6</t>
  </si>
  <si>
    <t xml:space="preserve"> 2023年涪陵高新区（涪陵综保区）一般公共预算转移性收支决算表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</si>
  <si>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</si>
  <si>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</si>
  <si>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</si>
  <si>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</si>
  <si>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</si>
  <si>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</si>
  <si>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</si>
  <si>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</si>
  <si>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</si>
  <si>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</si>
  <si>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</si>
  <si>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</si>
  <si>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</si>
  <si>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</si>
  <si>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</si>
  <si>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</si>
  <si>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</si>
  <si>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</si>
  <si>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</si>
  <si>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</si>
  <si>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</si>
  <si>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</si>
  <si>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</si>
  <si>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</si>
  <si>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</si>
  <si>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</si>
  <si>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</si>
  <si>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</si>
  <si>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</si>
  <si>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</si>
  <si>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</si>
  <si>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</si>
  <si>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</si>
  <si>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</si>
  <si>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</si>
  <si>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</si>
  <si>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</si>
  <si>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</si>
  <si>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</si>
  <si>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</si>
  <si>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</si>
  <si>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</si>
  <si>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</si>
  <si>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</si>
  <si>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</si>
  <si>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</si>
  <si>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</si>
  <si>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</si>
  <si>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</si>
  <si>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</si>
  <si>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</si>
  <si>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</si>
  <si>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</si>
  <si>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</si>
  <si>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</si>
  <si>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</si>
  <si>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</si>
  <si>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</si>
  <si>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</si>
  <si>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</si>
  <si>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</si>
  <si>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</si>
  <si>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</si>
  <si>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</si>
  <si>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</si>
  <si>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</si>
  <si>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</si>
  <si>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</si>
  <si>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</si>
  <si>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</si>
  <si>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</si>
  <si>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</si>
  <si>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</si>
  <si>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</si>
  <si>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</si>
  <si>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</si>
  <si>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</si>
  <si>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</si>
  <si>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</si>
  <si>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</si>
  <si>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</si>
  <si>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</si>
  <si>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</si>
  <si>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</si>
  <si>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</si>
  <si>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</si>
  <si>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</si>
  <si>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</si>
  <si>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</si>
  <si>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</si>
  <si>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</si>
  <si>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</si>
  <si>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</si>
  <si>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</si>
  <si>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</si>
  <si>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</si>
  <si>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</si>
  <si>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</si>
  <si>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</si>
  <si>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</si>
  <si>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</si>
  <si>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</si>
  <si>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2023年涪陵高新区（涪陵综保区）一般公共预算转移支付决算表</t>
  </si>
  <si>
    <t>（分地区）</t>
  </si>
  <si>
    <t>乡镇（街道）名称</t>
  </si>
  <si>
    <t>合计</t>
  </si>
  <si>
    <t>一般性转移支付补助</t>
  </si>
  <si>
    <t>专项补助</t>
  </si>
  <si>
    <t>涪陵高新区</t>
  </si>
  <si>
    <t>注：一般性转移支付补助包括体制补助，固定结算补助，营改增基数补助等。专项补助指专门用于某个具体项目的补助，需专款专用。</t>
  </si>
  <si>
    <t xml:space="preserve">表8 </t>
  </si>
  <si>
    <t>（分项目）</t>
  </si>
  <si>
    <t>支       出</t>
  </si>
  <si>
    <t>项    目</t>
  </si>
  <si>
    <t>补助乡镇（街道）合计</t>
  </si>
  <si>
    <t>一、一般性转移支付</t>
  </si>
  <si>
    <t>1.税收返还</t>
  </si>
  <si>
    <t>2.体制补助</t>
  </si>
  <si>
    <t>3.结算补助</t>
  </si>
  <si>
    <t>4.其他一般性转移支付</t>
  </si>
  <si>
    <t>二、专项转移支付</t>
  </si>
  <si>
    <t>5.公共卫生服务补助资金</t>
  </si>
  <si>
    <t>6.城镇保障性安居工程补助资金</t>
  </si>
  <si>
    <t>7.民政管理事务补助资金</t>
  </si>
  <si>
    <t>8.农业资源与生态保护资金</t>
  </si>
  <si>
    <t>9.林业生态保护恢复资金</t>
  </si>
  <si>
    <t>10.中小微企业发展专项资金</t>
  </si>
  <si>
    <t>11.村级组织运转专项补助资金</t>
  </si>
  <si>
    <t>12.党龄40年以上老党员生活补助</t>
  </si>
  <si>
    <t>13.便民服务中心</t>
  </si>
  <si>
    <t>14.基层政权建设项目资金</t>
  </si>
  <si>
    <t>15.基层治理（平安及法治建设）奖补资金</t>
  </si>
  <si>
    <t>16.“四城同创”工作经费</t>
  </si>
  <si>
    <t>17.革命老区建设资金</t>
  </si>
  <si>
    <t>18.其他专项转移支付</t>
  </si>
  <si>
    <t>关于2023年涪陵高新区（涪陵综保区）一般公共预算转移支付收支决算的说明</t>
  </si>
  <si>
    <t>表9</t>
  </si>
  <si>
    <t>2023年涪陵高新区（涪陵综保区）政府性基金预算收支决算表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</si>
  <si>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</si>
  <si>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</si>
  <si>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</si>
  <si>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</si>
  <si>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</si>
  <si>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</si>
  <si>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</si>
  <si>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</si>
  <si>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</si>
  <si>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</si>
  <si>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</si>
  <si>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</si>
  <si>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</si>
  <si>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</si>
  <si>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</si>
  <si>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</si>
  <si>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</si>
  <si>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</si>
  <si>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</si>
  <si>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</si>
  <si>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</si>
  <si>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</si>
  <si>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</si>
  <si>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关于2023年涪陵高新区（涪陵综保区）政府性基金预算收支决算的说明</t>
  </si>
  <si>
    <t>表10</t>
  </si>
  <si>
    <t xml:space="preserve"> 2023年涪陵高新区（涪陵综保区）政府性基金预算支出本级支出决算表</t>
  </si>
  <si>
    <t>支        出</t>
  </si>
  <si>
    <t xml:space="preserve">    国有土地使用权出让收入安排的支出</t>
  </si>
  <si>
    <t xml:space="preserve">      征地和拆迁补偿支出</t>
  </si>
  <si>
    <t xml:space="preserve">      土地开发支出</t>
  </si>
  <si>
    <t xml:space="preserve">      农村社会发展支出</t>
  </si>
  <si>
    <t xml:space="preserve">      农业农村生态环境支出</t>
  </si>
  <si>
    <t xml:space="preserve">    城市基础设施配套费安排的支出</t>
  </si>
  <si>
    <t xml:space="preserve">      其他城市基础设施配套费安排的支出</t>
  </si>
  <si>
    <t xml:space="preserve">    国家重大水利工程建设基金安排的支出</t>
  </si>
  <si>
    <t xml:space="preserve">      三峡后续工作</t>
  </si>
  <si>
    <t>表11</t>
  </si>
  <si>
    <t>2023年涪陵高新区（涪陵综保区）政府性基金预算转移支付收支决算表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</si>
  <si>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</si>
  <si>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</si>
  <si>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</si>
  <si>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</si>
  <si>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</si>
  <si>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</si>
  <si>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</si>
  <si>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</si>
  <si>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</si>
  <si>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</si>
  <si>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</si>
  <si>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</si>
  <si>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</si>
  <si>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</si>
  <si>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2023年涪陵高新区（涪陵综保区）政府性基金预算转移支付收支决算表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</si>
  <si>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</si>
  <si>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</si>
  <si>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</si>
  <si>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</si>
  <si>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</si>
  <si>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</si>
  <si>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</si>
  <si>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</si>
  <si>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</si>
  <si>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</si>
  <si>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</si>
  <si>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</si>
  <si>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</si>
  <si>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t xml:space="preserve"> 2023年涪陵高新区（涪陵综保区）国有资本经营预算收支决算表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</si>
  <si>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</si>
  <si>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</si>
  <si>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</si>
  <si>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</si>
  <si>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</si>
  <si>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</si>
  <si>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三、产权转让收入</t>
  </si>
  <si>
    <t>四、其他国有资本经营预算收入</t>
  </si>
  <si>
    <t>二、乡镇（街道）上解收入</t>
  </si>
  <si>
    <t>二、补助乡镇（街道）支出</t>
  </si>
  <si>
    <t>三、调入资金</t>
  </si>
  <si>
    <t>一、调出资金</t>
  </si>
  <si>
    <t>四、上年结转</t>
  </si>
  <si>
    <t>二、结转下年</t>
  </si>
  <si>
    <t>关于2023年涪陵高新区（涪陵综保区）国有资本经营预算收支决算的说明</t>
  </si>
  <si>
    <t>表15</t>
  </si>
  <si>
    <t xml:space="preserve"> 2022年涪陵高新区（涪陵综保区）社会保险基金预算收支决算表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</si>
  <si>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</si>
  <si>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</si>
  <si>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</si>
  <si>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</si>
  <si>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</si>
  <si>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</si>
  <si>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</si>
  <si>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</si>
  <si>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</si>
  <si>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</si>
  <si>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</si>
  <si>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</si>
  <si>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</si>
  <si>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</si>
  <si>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</si>
  <si>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</si>
  <si>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</si>
  <si>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</si>
  <si>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</si>
  <si>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</si>
  <si>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</si>
  <si>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</si>
  <si>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</si>
  <si>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</si>
  <si>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</si>
  <si>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</si>
  <si>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</si>
  <si>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</si>
  <si>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</si>
  <si>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</si>
  <si>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</si>
  <si>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</si>
  <si>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2023年涪陵高新区（涪陵综保区）地方政府债务限额及余额决算情况表</t>
  </si>
  <si>
    <t>单位：亿元</t>
  </si>
  <si>
    <t>地区</t>
  </si>
  <si>
    <t>2023年债务限额</t>
  </si>
  <si>
    <t>2023年债务余额</t>
  </si>
  <si>
    <t>一般债券</t>
  </si>
  <si>
    <t>专项债券</t>
  </si>
  <si>
    <t>涪陵区</t>
  </si>
  <si>
    <t>表17</t>
  </si>
  <si>
    <t xml:space="preserve"> 2023年涪陵高新区（涪陵综保区）地方政府债券使用情况表</t>
  </si>
  <si>
    <t>序号</t>
  </si>
  <si>
    <t>项目名称</t>
  </si>
  <si>
    <t>项目领域</t>
  </si>
  <si>
    <t>项目主管部门</t>
  </si>
  <si>
    <t>债券性质</t>
  </si>
  <si>
    <t>债券规模</t>
  </si>
  <si>
    <t>发行时间（年/月）</t>
  </si>
  <si>
    <t>表18</t>
  </si>
  <si>
    <t>2023年涪陵高新区（涪陵综保区）专项债券项目实施进度情况表</t>
  </si>
  <si>
    <t>实际支出金额</t>
  </si>
  <si>
    <t>实际支出进度（%）</t>
  </si>
  <si>
    <t>表19</t>
  </si>
  <si>
    <t xml:space="preserve"> 2023年涪陵高新区（涪陵综保区）地方政府债务相关情况表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</si>
  <si>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</si>
  <si>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</si>
  <si>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</si>
  <si>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</si>
  <si>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</si>
  <si>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</si>
  <si>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</si>
  <si>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</si>
  <si>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</si>
  <si>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</si>
  <si>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</si>
  <si>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</si>
  <si>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</si>
  <si>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</si>
  <si>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</si>
  <si>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</si>
  <si>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</si>
  <si>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</si>
  <si>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</si>
  <si>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</si>
  <si>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2023年涪陵高新区（涪陵综保区）地方政府债务指标表</t>
  </si>
  <si>
    <t>级次</t>
  </si>
  <si>
    <t>政府债务率（%）</t>
  </si>
  <si>
    <t>利息支出率（%）</t>
  </si>
  <si>
    <t>债务年限（年）</t>
  </si>
  <si>
    <t>最长</t>
  </si>
  <si>
    <t>最短</t>
  </si>
  <si>
    <t>平均</t>
  </si>
  <si>
    <t>表21</t>
  </si>
  <si>
    <t>2023年涪陵高新区（涪陵综保区）基本建设支出决算表</t>
  </si>
  <si>
    <t>决算数为预算数的%</t>
  </si>
  <si>
    <t>教育支出</t>
  </si>
  <si>
    <t xml:space="preserve">     普通教育</t>
  </si>
  <si>
    <t>科学技术支出</t>
  </si>
  <si>
    <t xml:space="preserve">     社会科学</t>
  </si>
  <si>
    <t>社会保障和就业支出</t>
  </si>
  <si>
    <t xml:space="preserve">     社会福利</t>
  </si>
  <si>
    <t>卫生健康支出</t>
  </si>
  <si>
    <t xml:space="preserve">     公共卫生</t>
  </si>
  <si>
    <t>节能环保支出</t>
  </si>
  <si>
    <t xml:space="preserve">     自然生态保护</t>
  </si>
  <si>
    <t>住房保障支出</t>
  </si>
  <si>
    <t xml:space="preserve">     保障性安居工程</t>
  </si>
  <si>
    <t xml:space="preserve">         其中：老旧小区改造项目</t>
  </si>
  <si>
    <t>注：本表反应财政拨款的基本建设项目决算情况。</t>
  </si>
  <si>
    <t>关于2023年涪陵高新区（涪陵综保区）一般公共预算收支决算的说明</t>
    <phoneticPr fontId="69" type="noConversion"/>
  </si>
  <si>
    <t>2024年9月</t>
    <phoneticPr fontId="69" type="noConversion"/>
  </si>
  <si>
    <t xml:space="preserve">        转移支付是政府以实现各地基本公共服务均等化为目的，实行的一种财政资金转移或财政平衡支付。转移支付类型主要包括一般性转移支付和专项转移支付。
        一、 2023年上级对涪陵高新区（综保区）转移支付情况
         2023年上级对涪陵高新区（综保区）转移支付年初预算数为4451万元，调整预算数为8146万元，变动预算数为8146万元，执行数为20643万元，决算数为20643万元。
       二、 2023年涪陵高新区（综保区）对乡镇（街道）转移支付情况
         无。</t>
    <phoneticPr fontId="69" type="noConversion"/>
  </si>
  <si>
    <t>重庆涪陵高新区（涪陵综保区）   2023年决算</t>
    <phoneticPr fontId="69" type="noConversion"/>
  </si>
  <si>
    <t xml:space="preserve">        政府性基金预算是对依照法律、行政法规的规定在一定期限内向特定对象征收、收取或者以其他方式筹集的资金，专项用于特定公共事业发展的收支预算。
        以上表格直观反映2023年涪陵高新区（综保区）政府性基金预算收入与支出的平衡关系。收入总计（本级收入合计+转移性收入合计）=支出总计（本级支出合计+转移性支出合计）
        一、2023年涪陵高新区（综保区）政府性基金预算收入
        2023年涪陵高新区（综保区）政府性基金预算收入年初预算数为304000万元，调整预算数为233022万元，变动预算数为233022万元，执行数为235559万元，决算数为235559万元，下降14.2 %。
        政府性基金预算收入加上上年结转等，收入总计239387万元。
        二、2023年涪陵高新区（综保区）政府性基金预算支出
        2023年涪陵高新区（综保区）政府性基金预算支出年初预算数为178140万元，调整预算数为169867万元，变动预算数为169867万元，执行数为189510万元，决算数为189510万元，下降23.3 %。
        政府性基金预算支出加上上解上级支出、调出资金和结转下年等，支出总计239387万元。</t>
    <phoneticPr fontId="69" type="noConversion"/>
  </si>
  <si>
    <t xml:space="preserve">        国有资本经营预算是对国有资本收益作出支出安排的收支预算。
        一、2023年涪陵高新区（综保区）国有资本经营预算收入
       2023年涪陵高新区（综保区）国有资本经营预算收入无年初预算数，调整预算数为56万元，变动预算数为56万元，执行数为56万元，决算数为56万元。收入总计56万元。
        二、2023年涪陵高新区（综保区）国有资本经营预算支出
        2023年涪陵高新区（综保区）无国有资本经营预算支出，加上调出资金，支出总计56万元。</t>
    <phoneticPr fontId="69" type="noConversion"/>
  </si>
  <si>
    <t xml:space="preserve">        一般公共预算是以税收为主体的财政收入，安排用于保障和改善民生、推动经济社会发展、维护国家安全、维持国家机构政策运转等方面的收支预算。
         以上表格直观反映2023年涪陵高新区（涪陵综保区）一般公共预算收入与支出的平衡关系。收入总计（本级收入合计+转移性收入合计）=支出总计（本级支出合计+转移性支出合计）。
        调整预算数是指根据预算法规定，经区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2023年涪陵高新区（涪陵综保区）一般公共预算收入年初预算数为83750万元，调整预算数为132003万元，变动预算数为132003万元，执行数为86858万元，决算数为86858万元，增长13.7%。其中，税收收入81723万元，增长7.8 %；非税收入5135万元，增长725.6%。
        一般公共预算涪陵高新区（涪陵综保区）收入加上上级补助、调入资金和上年结转等，收入总计135643万元。
        二、2023年涪陵高新区（涪陵综保区）一般公共预算支出
        2023年涪陵高新区（涪陵综保区）一般公共预算支出年初预算数为133832万元，调整预算数128997万元，变动预算数128997万元 ，执行数为118417万元，决算数为 118417万元，增长66.6%。
       一般公共预算涪陵高新区（涪陵综保区）支出加上上解上级支出等，支出总计135643万元。</t>
    <phoneticPr fontId="69" type="noConversion"/>
  </si>
  <si>
    <t xml:space="preserve"> 2023年涪陵高新区（涪陵综保区）一般公共预算基本支出决算表（按经济分类科目）……………7</t>
    <phoneticPr fontId="69" type="noConversion"/>
  </si>
  <si>
    <t xml:space="preserve"> 2023年涪陵高新区（涪陵综保区）一般公共预算转移性收支决算表…………………………………8</t>
    <phoneticPr fontId="69" type="noConversion"/>
  </si>
  <si>
    <t xml:space="preserve"> 2023年涪陵高新区（涪陵综保区）一般公共预算转移支付决算表（分地区）………………………10</t>
    <phoneticPr fontId="69" type="noConversion"/>
  </si>
  <si>
    <t xml:space="preserve"> 2023年涪陵高新区（涪陵综保区）一般公共预算转移支付决算表（分项目）………………………11</t>
    <phoneticPr fontId="69" type="noConversion"/>
  </si>
  <si>
    <t xml:space="preserve"> 关于2023年涪陵高新区（涪陵综保区）一般公共预算转移支付收支决算的说明……………………12</t>
    <phoneticPr fontId="69" type="noConversion"/>
  </si>
  <si>
    <t xml:space="preserve"> 2023年涪陵高新区（涪陵综保区）政府性基金预算收支决算表………………………………………13</t>
    <phoneticPr fontId="69" type="noConversion"/>
  </si>
  <si>
    <t xml:space="preserve"> 关于2023年涪陵高新区（涪陵综保区）政府性基金预算收支决算的说明……………………………14</t>
    <phoneticPr fontId="69" type="noConversion"/>
  </si>
  <si>
    <t xml:space="preserve"> 2023年涪陵高新区（涪陵综保区）政府性基金预算支出本级支出决算表……………………………15</t>
    <phoneticPr fontId="69" type="noConversion"/>
  </si>
  <si>
    <t xml:space="preserve"> 2023年涪陵高新区（涪陵综保区）政府性基金预算转移支付收支决算表……………………………16</t>
    <phoneticPr fontId="69" type="noConversion"/>
  </si>
  <si>
    <t xml:space="preserve"> 2023年涪陵高新区（涪陵综保区）政府性基金预算转移支付收支决算表（分地区）………………17</t>
    <phoneticPr fontId="69" type="noConversion"/>
  </si>
  <si>
    <t xml:space="preserve"> 2023年涪陵高新区（涪陵综保区）政府性基金预算转移支付收支决算表（分项目）………………18</t>
    <phoneticPr fontId="69" type="noConversion"/>
  </si>
  <si>
    <t xml:space="preserve"> 2023年涪陵高新区（涪陵综保区）国有资本经营预算收支决算表 ………………………………… 19</t>
    <phoneticPr fontId="69" type="noConversion"/>
  </si>
  <si>
    <t xml:space="preserve"> 关于2023年涪陵高新区（涪陵综保区）国有资本经营预算收支决算的说明…………………………20</t>
    <phoneticPr fontId="69" type="noConversion"/>
  </si>
  <si>
    <t xml:space="preserve"> 2023年涪陵高新区（涪陵综保区）社会保险基金预算收支决算表 ………………………………… 21</t>
    <phoneticPr fontId="69" type="noConversion"/>
  </si>
  <si>
    <t xml:space="preserve"> 2023年涪陵高新区（涪陵综保区）地方政府债务限额及余额决算情况表 ………………………… 22</t>
    <phoneticPr fontId="69" type="noConversion"/>
  </si>
  <si>
    <t xml:space="preserve"> 2023年涪陵高新区（涪陵综保区）地方政府债券使用情况表 ……………………………………… 23</t>
    <phoneticPr fontId="69" type="noConversion"/>
  </si>
  <si>
    <t xml:space="preserve"> 2023年涪陵高新区（涪陵综保区）专项债券项目实施进度情况表……………………………………24</t>
    <phoneticPr fontId="69" type="noConversion"/>
  </si>
  <si>
    <t xml:space="preserve"> 2023年涪陵高新区（涪陵综保区）地方政府债务相关情况表 ……………………………………… 25</t>
    <phoneticPr fontId="69" type="noConversion"/>
  </si>
  <si>
    <t xml:space="preserve"> 2023年涪陵高新区（涪陵综保区）地方政府债务指标表 …………………………………………… 26</t>
    <phoneticPr fontId="69" type="noConversion"/>
  </si>
  <si>
    <t xml:space="preserve"> 2023年涪陵高新区（涪陵综保区）基本建设支出决算表………………………………………………27</t>
    <phoneticPr fontId="69"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</si>
</sst>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 "/>
    <numFmt numFmtId="177" formatCode="0.0_ "/>
    <numFmt numFmtId="178" formatCode="0.0%"/>
    <numFmt numFmtId="179" formatCode="0.00_);[Red]\(0.00\)"/>
    <numFmt numFmtId="180" formatCode="0.0_);[Red]\(0.0\)"/>
    <numFmt numFmtId="181" formatCode="yyyy&quot;年&quot;m&quot;月&quot;;@"/>
    <numFmt numFmtId="182" formatCode="0.00_ "/>
    <numFmt numFmtId="183" formatCode="0_);[Red]\(0\)"/>
    <numFmt numFmtId="184" formatCode="_ * #,##0_ ;_ * \-#,##0_ ;_ * &quot;-&quot;??_ ;_ @_ "/>
    <numFmt numFmtId="185" formatCode="#,##0_);[Red]\(#,##0\)"/>
    <numFmt numFmtId="186" formatCode="* #,##0;* \-#,##0;* &quot;-&quot;;@"/>
    <numFmt numFmtId="187" formatCode="0_ "/>
  </numFmts>
  <fonts count="77">
    <font>
      <sz val="11"/>
      <color theme="1"/>
      <name val="宋体"/>
      <charset val="134"/>
      <scheme val="minor"/>
    </font>
    <font>
      <sz val="20"/>
      <color theme="1"/>
      <name val="方正小标宋_GBK"/>
      <family val="4"/>
      <charset val="134"/>
    </font>
    <font>
      <sz val="11"/>
      <name val="黑体"/>
      <family val="3"/>
      <charset val="134"/>
    </font>
    <font>
      <b/>
      <sz val="11"/>
      <name val="宋体"/>
      <family val="3"/>
      <charset val="134"/>
    </font>
    <font>
      <sz val="11"/>
      <color indexed="0"/>
      <name val="宋体"/>
      <family val="3"/>
      <charset val="134"/>
    </font>
    <font>
      <sz val="10"/>
      <color indexed="8"/>
      <name val="Arial"/>
      <family val="2"/>
    </font>
    <font>
      <sz val="10"/>
      <color rgb="FF000000"/>
      <name val="宋体"/>
      <family val="3"/>
      <charset val="134"/>
    </font>
    <font>
      <b/>
      <sz val="11"/>
      <color theme="1"/>
      <name val="宋体"/>
      <family val="3"/>
      <charset val="134"/>
      <scheme val="minor"/>
    </font>
    <font>
      <sz val="11"/>
      <color theme="1"/>
      <name val="方正黑体_GBK"/>
      <family val="4"/>
      <charset val="134"/>
    </font>
    <font>
      <sz val="11"/>
      <name val="宋体"/>
      <family val="3"/>
      <charset val="134"/>
      <scheme val="minor"/>
    </font>
    <font>
      <b/>
      <sz val="11"/>
      <name val="宋体"/>
      <family val="3"/>
      <charset val="134"/>
      <scheme val="minor"/>
    </font>
    <font>
      <b/>
      <sz val="11"/>
      <color rgb="FFFF0000"/>
      <name val="宋体"/>
      <family val="3"/>
      <charset val="134"/>
      <scheme val="minor"/>
    </font>
    <font>
      <sz val="11"/>
      <color theme="1"/>
      <name val="宋体"/>
      <family val="3"/>
      <charset val="134"/>
    </font>
    <font>
      <sz val="11"/>
      <name val="方正黑体_GBK"/>
      <family val="4"/>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4"/>
      <charset val="134"/>
    </font>
    <font>
      <sz val="16"/>
      <color theme="1"/>
      <name val="宋体"/>
      <family val="3"/>
      <charset val="134"/>
      <scheme val="minor"/>
    </font>
    <font>
      <b/>
      <sz val="11"/>
      <color indexed="8"/>
      <name val="宋体"/>
      <family val="3"/>
      <charset val="134"/>
    </font>
    <font>
      <sz val="10"/>
      <color theme="1"/>
      <name val="宋体"/>
      <family val="3"/>
      <charset val="134"/>
      <scheme val="minor"/>
    </font>
    <font>
      <sz val="11"/>
      <color indexed="8"/>
      <name val="宋体"/>
      <family val="3"/>
      <charset val="134"/>
    </font>
    <font>
      <sz val="11"/>
      <name val="仿宋_GB2312"/>
      <charset val="134"/>
    </font>
    <font>
      <sz val="10"/>
      <name val="宋体"/>
      <family val="3"/>
      <charset val="134"/>
    </font>
    <font>
      <sz val="14"/>
      <color theme="1"/>
      <name val="方正仿宋_GBK"/>
      <family val="4"/>
      <charset val="134"/>
    </font>
    <font>
      <sz val="11"/>
      <name val="宋体"/>
      <family val="3"/>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sz val="12"/>
      <name val="黑体"/>
      <family val="3"/>
      <charset val="134"/>
    </font>
    <font>
      <sz val="12"/>
      <color theme="1"/>
      <name val="黑体"/>
      <family val="3"/>
      <charset val="134"/>
    </font>
    <font>
      <sz val="10"/>
      <name val="宋体"/>
      <family val="3"/>
      <charset val="134"/>
      <scheme val="minor"/>
    </font>
    <font>
      <b/>
      <sz val="10"/>
      <name val="宋体"/>
      <family val="3"/>
      <charset val="134"/>
    </font>
    <font>
      <sz val="22"/>
      <color theme="1"/>
      <name val="方正小标宋_GBK"/>
      <family val="4"/>
      <charset val="134"/>
    </font>
    <font>
      <b/>
      <sz val="11"/>
      <name val="黑体"/>
      <family val="3"/>
      <charset val="134"/>
    </font>
    <font>
      <sz val="20"/>
      <color rgb="FFFF0000"/>
      <name val="方正小标宋_GBK"/>
      <family val="4"/>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36"/>
      <name val="宋体"/>
      <family val="3"/>
      <charset val="134"/>
    </font>
    <font>
      <b/>
      <sz val="26"/>
      <color indexed="8"/>
      <name val="宋体"/>
      <family val="3"/>
      <charset val="134"/>
    </font>
    <font>
      <sz val="9"/>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sz val="10"/>
      <name val="Arial"/>
      <family val="2"/>
    </font>
    <font>
      <b/>
      <sz val="13"/>
      <color indexed="56"/>
      <name val="宋体"/>
      <family val="3"/>
      <charset val="134"/>
    </font>
    <font>
      <b/>
      <sz val="11"/>
      <color indexed="56"/>
      <name val="宋体"/>
      <family val="3"/>
      <charset val="134"/>
    </font>
    <font>
      <sz val="11"/>
      <color indexed="20"/>
      <name val="宋体"/>
      <family val="3"/>
      <charset val="134"/>
    </font>
    <font>
      <sz val="11"/>
      <color indexed="62"/>
      <name val="宋体"/>
      <family val="3"/>
      <charset val="134"/>
    </font>
    <font>
      <sz val="11"/>
      <color indexed="8"/>
      <name val="宋体"/>
      <family val="3"/>
      <charset val="134"/>
      <scheme val="minor"/>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b/>
      <sz val="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b/>
      <sz val="11"/>
      <name val="宋体"/>
      <family val="3"/>
      <charset val="134"/>
    </font>
    <font>
      <b/>
      <sz val="11"/>
      <name val="宋体"/>
      <family val="3"/>
      <charset val="134"/>
      <scheme val="minor"/>
    </font>
    <font>
      <b/>
      <sz val="11"/>
      <color indexed="8"/>
      <name val="宋体"/>
      <family val="3"/>
      <charset val="134"/>
    </font>
    <font>
      <sz val="11"/>
      <color indexed="8"/>
      <name val="宋体"/>
      <family val="3"/>
      <charset val="134"/>
    </font>
    <font>
      <sz val="11"/>
      <name val="宋体"/>
      <family val="3"/>
      <charset val="134"/>
      <scheme val="minor"/>
    </font>
    <font>
      <b/>
      <sz val="11"/>
      <color theme="1"/>
      <name val="宋体"/>
      <family val="3"/>
      <charset val="134"/>
      <scheme val="minor"/>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79">
    <xf numFmtId="0" fontId="0" fillId="0" borderId="0">
      <alignment vertical="center"/>
    </xf>
    <xf numFmtId="43" fontId="68" fillId="0" borderId="0" applyFont="0" applyFill="0" applyBorder="0" applyAlignment="0" applyProtection="0">
      <alignment vertical="center"/>
    </xf>
    <xf numFmtId="9" fontId="68" fillId="0" borderId="0" applyFont="0" applyFill="0" applyBorder="0" applyAlignment="0" applyProtection="0">
      <alignment vertical="center"/>
    </xf>
    <xf numFmtId="41" fontId="68" fillId="0" borderId="0" applyFont="0" applyFill="0" applyBorder="0" applyAlignment="0" applyProtection="0">
      <alignment vertical="center"/>
    </xf>
    <xf numFmtId="0" fontId="50" fillId="0" borderId="0">
      <alignment vertical="center"/>
    </xf>
    <xf numFmtId="0" fontId="51" fillId="4" borderId="20" applyNumberFormat="0" applyAlignment="0" applyProtection="0">
      <alignment vertical="center"/>
    </xf>
    <xf numFmtId="0" fontId="52" fillId="0" borderId="0" applyNumberFormat="0" applyFill="0" applyBorder="0" applyAlignment="0" applyProtection="0">
      <alignment vertical="center"/>
    </xf>
    <xf numFmtId="9" fontId="16" fillId="0" borderId="0" applyFont="0" applyFill="0" applyBorder="0" applyAlignment="0" applyProtection="0"/>
    <xf numFmtId="0" fontId="16" fillId="0" borderId="0">
      <alignment vertical="center"/>
    </xf>
    <xf numFmtId="0" fontId="68" fillId="0" borderId="0">
      <alignment vertical="center"/>
    </xf>
    <xf numFmtId="0" fontId="53" fillId="0" borderId="21" applyNumberFormat="0" applyFill="0" applyAlignment="0" applyProtection="0">
      <alignment vertical="center"/>
    </xf>
    <xf numFmtId="0" fontId="16" fillId="0" borderId="0">
      <alignment vertical="center"/>
    </xf>
    <xf numFmtId="0" fontId="68" fillId="0" borderId="0">
      <alignment vertical="center"/>
    </xf>
    <xf numFmtId="0" fontId="54" fillId="4" borderId="22" applyNumberFormat="0" applyAlignment="0" applyProtection="0">
      <alignment vertical="center"/>
    </xf>
    <xf numFmtId="41" fontId="68" fillId="0" borderId="0" applyFont="0" applyFill="0" applyBorder="0" applyAlignment="0" applyProtection="0">
      <alignment vertical="center"/>
    </xf>
    <xf numFmtId="41" fontId="68" fillId="0" borderId="0" applyFont="0" applyFill="0" applyBorder="0" applyAlignment="0" applyProtection="0">
      <alignment vertical="center"/>
    </xf>
    <xf numFmtId="41" fontId="16" fillId="0" borderId="0" applyFont="0" applyFill="0" applyBorder="0" applyAlignment="0" applyProtection="0"/>
    <xf numFmtId="0" fontId="68" fillId="0" borderId="0">
      <alignment vertical="center"/>
    </xf>
    <xf numFmtId="41" fontId="16" fillId="0" borderId="0" applyFont="0" applyFill="0" applyBorder="0" applyAlignment="0" applyProtection="0"/>
    <xf numFmtId="0" fontId="55" fillId="5" borderId="0" applyNumberFormat="0" applyBorder="0" applyAlignment="0" applyProtection="0">
      <alignment vertical="center"/>
    </xf>
    <xf numFmtId="0" fontId="68" fillId="0" borderId="0">
      <alignment vertical="center"/>
    </xf>
    <xf numFmtId="0" fontId="16" fillId="0" borderId="0">
      <alignment vertical="center"/>
    </xf>
    <xf numFmtId="0" fontId="16" fillId="0" borderId="0">
      <alignment vertical="center"/>
    </xf>
    <xf numFmtId="0" fontId="56" fillId="0" borderId="0" applyBorder="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8" fillId="0" borderId="0" applyNumberFormat="0" applyFill="0" applyBorder="0" applyAlignment="0" applyProtection="0">
      <alignment vertical="center"/>
    </xf>
    <xf numFmtId="0" fontId="59" fillId="6" borderId="0" applyNumberFormat="0" applyBorder="0" applyAlignment="0" applyProtection="0">
      <alignment vertical="center"/>
    </xf>
    <xf numFmtId="0" fontId="16" fillId="0" borderId="0"/>
    <xf numFmtId="0" fontId="68" fillId="0" borderId="0">
      <alignment vertical="center"/>
    </xf>
    <xf numFmtId="0" fontId="16" fillId="0" borderId="0"/>
    <xf numFmtId="41" fontId="68" fillId="0" borderId="0" applyFont="0" applyFill="0" applyBorder="0" applyAlignment="0" applyProtection="0">
      <alignment vertical="center"/>
    </xf>
    <xf numFmtId="0" fontId="21" fillId="0" borderId="0">
      <alignment vertical="center"/>
    </xf>
    <xf numFmtId="0" fontId="16" fillId="0" borderId="0"/>
    <xf numFmtId="0" fontId="16" fillId="0" borderId="0"/>
    <xf numFmtId="0" fontId="16" fillId="0" borderId="0"/>
    <xf numFmtId="0" fontId="60" fillId="7" borderId="20" applyNumberFormat="0" applyAlignment="0" applyProtection="0">
      <alignment vertical="center"/>
    </xf>
    <xf numFmtId="0" fontId="68" fillId="0" borderId="0">
      <alignment vertical="center"/>
    </xf>
    <xf numFmtId="0" fontId="61" fillId="0" borderId="0">
      <alignment vertical="center"/>
    </xf>
    <xf numFmtId="0" fontId="56" fillId="0" borderId="0"/>
    <xf numFmtId="0" fontId="16" fillId="0" borderId="0"/>
    <xf numFmtId="0" fontId="16" fillId="0" borderId="0">
      <alignment vertical="center"/>
    </xf>
    <xf numFmtId="0" fontId="16" fillId="0" borderId="0">
      <alignment vertical="center"/>
    </xf>
    <xf numFmtId="0" fontId="16" fillId="0" borderId="0"/>
    <xf numFmtId="0" fontId="68" fillId="0" borderId="0">
      <alignment vertical="center"/>
    </xf>
    <xf numFmtId="0" fontId="68" fillId="0" borderId="0"/>
    <xf numFmtId="0" fontId="68" fillId="0" borderId="0">
      <alignment vertical="center"/>
    </xf>
    <xf numFmtId="0" fontId="16" fillId="0" borderId="0"/>
    <xf numFmtId="0" fontId="16" fillId="0" borderId="0"/>
    <xf numFmtId="0" fontId="68" fillId="0" borderId="0">
      <alignment vertical="center"/>
    </xf>
    <xf numFmtId="0" fontId="16" fillId="0" borderId="0"/>
    <xf numFmtId="0" fontId="68" fillId="0" borderId="0">
      <alignment vertical="center"/>
    </xf>
    <xf numFmtId="0" fontId="23" fillId="0" borderId="0"/>
    <xf numFmtId="0" fontId="16" fillId="8" borderId="25" applyNumberFormat="0" applyFont="0" applyAlignment="0" applyProtection="0">
      <alignment vertical="center"/>
    </xf>
    <xf numFmtId="0" fontId="61" fillId="0" borderId="0">
      <alignment vertical="center"/>
    </xf>
    <xf numFmtId="0" fontId="61" fillId="0" borderId="0">
      <alignment vertical="center"/>
    </xf>
    <xf numFmtId="0" fontId="56" fillId="0" borderId="0"/>
    <xf numFmtId="0" fontId="16" fillId="0" borderId="0">
      <alignment vertical="center"/>
    </xf>
    <xf numFmtId="0" fontId="56" fillId="0" borderId="0"/>
    <xf numFmtId="0" fontId="16" fillId="0" borderId="0">
      <alignment vertical="center"/>
    </xf>
    <xf numFmtId="0" fontId="62" fillId="9" borderId="0" applyNumberFormat="0" applyBorder="0" applyAlignment="0" applyProtection="0">
      <alignment vertical="center"/>
    </xf>
    <xf numFmtId="0" fontId="19" fillId="0" borderId="26" applyNumberFormat="0" applyFill="0" applyAlignment="0" applyProtection="0">
      <alignment vertical="center"/>
    </xf>
    <xf numFmtId="0" fontId="63" fillId="10" borderId="27" applyNumberForma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28" applyNumberFormat="0" applyFill="0" applyAlignment="0" applyProtection="0">
      <alignment vertical="center"/>
    </xf>
    <xf numFmtId="43" fontId="68"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68"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56" fillId="0" borderId="0"/>
    <xf numFmtId="0" fontId="16" fillId="0" borderId="0">
      <alignment vertical="center"/>
    </xf>
  </cellStyleXfs>
  <cellXfs count="399">
    <xf numFmtId="0" fontId="0" fillId="0" borderId="0" xfId="0">
      <alignment vertical="center"/>
    </xf>
    <xf numFmtId="0" fontId="0" fillId="0" borderId="0" xfId="0" applyFill="1">
      <alignment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6" fontId="3" fillId="0" borderId="5" xfId="0" applyNumberFormat="1" applyFont="1" applyFill="1" applyBorder="1" applyAlignment="1">
      <alignment vertical="center" wrapText="1"/>
    </xf>
    <xf numFmtId="177" fontId="3" fillId="0" borderId="6" xfId="0" applyNumberFormat="1" applyFont="1" applyFill="1" applyBorder="1" applyAlignment="1">
      <alignment vertical="center" wrapText="1"/>
    </xf>
    <xf numFmtId="176" fontId="0" fillId="0" borderId="5" xfId="0" applyNumberFormat="1" applyFont="1" applyFill="1" applyBorder="1" applyAlignment="1">
      <alignment vertical="center"/>
    </xf>
    <xf numFmtId="177" fontId="4" fillId="0" borderId="6" xfId="0" applyNumberFormat="1" applyFont="1" applyFill="1" applyBorder="1" applyAlignment="1">
      <alignment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shrinkToFi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176" fontId="4" fillId="0" borderId="8" xfId="0" applyNumberFormat="1" applyFont="1" applyFill="1" applyBorder="1" applyAlignment="1">
      <alignment vertical="center" shrinkToFit="1"/>
    </xf>
    <xf numFmtId="176" fontId="0" fillId="0" borderId="8" xfId="0" applyNumberFormat="1" applyFont="1" applyFill="1" applyBorder="1" applyAlignment="1">
      <alignment vertical="center"/>
    </xf>
    <xf numFmtId="177" fontId="4" fillId="0" borderId="9" xfId="0" applyNumberFormat="1" applyFont="1" applyFill="1" applyBorder="1" applyAlignment="1">
      <alignment vertical="center" wrapText="1"/>
    </xf>
    <xf numFmtId="0" fontId="1" fillId="0" borderId="0" xfId="0" applyFont="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horizontal="center" vertical="center"/>
    </xf>
    <xf numFmtId="178" fontId="9" fillId="0" borderId="8" xfId="0" applyNumberFormat="1" applyFont="1" applyFill="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0" xfId="0" applyFont="1" applyAlignment="1">
      <alignment horizontal="right" vertical="center"/>
    </xf>
    <xf numFmtId="0" fontId="9" fillId="0" borderId="4" xfId="0" applyFont="1" applyBorder="1" applyAlignment="1">
      <alignment horizontal="left" vertical="center"/>
    </xf>
    <xf numFmtId="179" fontId="9" fillId="0" borderId="6" xfId="0" applyNumberFormat="1" applyFont="1" applyBorder="1" applyAlignment="1">
      <alignment horizontal="righ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179" fontId="9" fillId="0" borderId="9" xfId="0" applyNumberFormat="1" applyFont="1" applyBorder="1" applyAlignment="1">
      <alignment horizontal="right" vertical="center"/>
    </xf>
    <xf numFmtId="0" fontId="1"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 fontId="10" fillId="0" borderId="5" xfId="0" applyNumberFormat="1" applyFont="1" applyBorder="1" applyAlignment="1">
      <alignment vertical="center" wrapText="1"/>
    </xf>
    <xf numFmtId="0" fontId="10" fillId="0" borderId="5" xfId="0" applyFont="1" applyBorder="1" applyAlignment="1">
      <alignment horizontal="right" vertical="center" wrapText="1"/>
    </xf>
    <xf numFmtId="180" fontId="10" fillId="0" borderId="6" xfId="2" applyNumberFormat="1" applyFont="1" applyBorder="1">
      <alignment vertical="center"/>
    </xf>
    <xf numFmtId="0" fontId="0" fillId="0" borderId="4" xfId="0" applyFill="1" applyBorder="1" applyAlignment="1">
      <alignment horizontal="center" vertical="center"/>
    </xf>
    <xf numFmtId="180" fontId="9" fillId="0" borderId="5" xfId="57" applyNumberFormat="1" applyFont="1" applyFill="1" applyBorder="1" applyAlignment="1">
      <alignment horizontal="left" vertical="center" wrapText="1"/>
    </xf>
    <xf numFmtId="0" fontId="9" fillId="0" borderId="5" xfId="0" applyFont="1" applyFill="1" applyBorder="1" applyAlignment="1">
      <alignment horizontal="left" vertical="center"/>
    </xf>
    <xf numFmtId="1" fontId="9" fillId="0" borderId="5" xfId="0" applyNumberFormat="1" applyFont="1" applyFill="1" applyBorder="1" applyAlignment="1">
      <alignment horizontal="right" vertical="center"/>
    </xf>
    <xf numFmtId="181" fontId="9" fillId="0" borderId="5" xfId="0" applyNumberFormat="1" applyFont="1" applyFill="1" applyBorder="1" applyAlignment="1">
      <alignment horizontal="center" vertical="center"/>
    </xf>
    <xf numFmtId="180" fontId="9" fillId="0" borderId="6" xfId="2" applyNumberFormat="1" applyFont="1" applyBorder="1">
      <alignment vertical="center"/>
    </xf>
    <xf numFmtId="0" fontId="9" fillId="0" borderId="5" xfId="0" applyFont="1" applyBorder="1" applyAlignment="1">
      <alignment horizontal="right" vertical="center"/>
    </xf>
    <xf numFmtId="0" fontId="0" fillId="0" borderId="7" xfId="0" applyFill="1" applyBorder="1" applyAlignment="1">
      <alignment horizontal="center" vertical="center"/>
    </xf>
    <xf numFmtId="180" fontId="9" fillId="0" borderId="8" xfId="57"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8" xfId="0" applyFont="1" applyBorder="1" applyAlignment="1">
      <alignment horizontal="right" vertical="center"/>
    </xf>
    <xf numFmtId="181" fontId="9" fillId="0" borderId="8" xfId="0" applyNumberFormat="1" applyFont="1" applyFill="1" applyBorder="1" applyAlignment="1">
      <alignment horizontal="center" vertical="center"/>
    </xf>
    <xf numFmtId="180" fontId="9" fillId="0" borderId="9" xfId="2" applyNumberFormat="1" applyFont="1" applyBorder="1">
      <alignment vertical="center"/>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9" fillId="0" borderId="5" xfId="0" applyFont="1" applyFill="1" applyBorder="1" applyAlignment="1">
      <alignment horizontal="center" vertical="center"/>
    </xf>
    <xf numFmtId="1" fontId="9" fillId="0" borderId="5" xfId="0" applyNumberFormat="1" applyFont="1" applyFill="1" applyBorder="1" applyAlignment="1">
      <alignment horizontal="center" vertical="center"/>
    </xf>
    <xf numFmtId="181" fontId="9" fillId="0" borderId="6" xfId="0" applyNumberFormat="1" applyFont="1" applyFill="1" applyBorder="1" applyAlignment="1">
      <alignment horizontal="center" vertical="center"/>
    </xf>
    <xf numFmtId="0" fontId="9" fillId="0" borderId="8" xfId="0" applyFont="1" applyFill="1" applyBorder="1" applyAlignment="1">
      <alignment horizontal="center" vertical="center"/>
    </xf>
    <xf numFmtId="1" fontId="9" fillId="0" borderId="8" xfId="0" applyNumberFormat="1" applyFont="1" applyFill="1" applyBorder="1" applyAlignment="1">
      <alignment horizontal="center" vertical="center"/>
    </xf>
    <xf numFmtId="181" fontId="9" fillId="0" borderId="9" xfId="0" applyNumberFormat="1" applyFont="1" applyFill="1" applyBorder="1" applyAlignment="1">
      <alignment horizontal="center" vertical="center"/>
    </xf>
    <xf numFmtId="0" fontId="1" fillId="0" borderId="0" xfId="0" applyFont="1" applyAlignment="1">
      <alignment vertical="center"/>
    </xf>
    <xf numFmtId="0" fontId="0" fillId="0" borderId="0" xfId="0" applyAlignment="1">
      <alignment horizontal="right" vertical="center"/>
    </xf>
    <xf numFmtId="182" fontId="12" fillId="0" borderId="8" xfId="1" applyNumberFormat="1" applyFont="1" applyFill="1" applyBorder="1">
      <alignment vertical="center"/>
    </xf>
    <xf numFmtId="182" fontId="12" fillId="0" borderId="9" xfId="1" applyNumberFormat="1" applyFont="1" applyFill="1" applyBorder="1">
      <alignment vertical="center"/>
    </xf>
    <xf numFmtId="0" fontId="7" fillId="0" borderId="0" xfId="0" applyFont="1">
      <alignment vertical="center"/>
    </xf>
    <xf numFmtId="2" fontId="13" fillId="0" borderId="1" xfId="4" applyNumberFormat="1" applyFont="1" applyBorder="1" applyAlignment="1" applyProtection="1">
      <alignment horizontal="center" vertical="center" wrapText="1"/>
    </xf>
    <xf numFmtId="2" fontId="13" fillId="0" borderId="10" xfId="4" applyNumberFormat="1" applyFont="1" applyBorder="1" applyAlignment="1" applyProtection="1">
      <alignment horizontal="center" vertical="center" wrapText="1"/>
    </xf>
    <xf numFmtId="2" fontId="13" fillId="0" borderId="2" xfId="4" applyNumberFormat="1" applyFont="1" applyFill="1" applyBorder="1" applyAlignment="1" applyProtection="1">
      <alignment horizontal="center" vertical="center" wrapText="1"/>
    </xf>
    <xf numFmtId="2" fontId="13" fillId="0" borderId="3" xfId="4" applyNumberFormat="1" applyFont="1" applyBorder="1" applyAlignment="1">
      <alignment horizontal="center" vertical="center" wrapText="1"/>
    </xf>
    <xf numFmtId="2" fontId="13" fillId="0" borderId="2" xfId="4" applyNumberFormat="1" applyFont="1" applyBorder="1" applyAlignment="1" applyProtection="1">
      <alignment horizontal="center" vertical="center" wrapText="1"/>
    </xf>
    <xf numFmtId="0" fontId="14" fillId="0" borderId="4" xfId="0" applyFont="1" applyBorder="1" applyAlignment="1">
      <alignment horizontal="left" vertical="center" indent="1"/>
    </xf>
    <xf numFmtId="0" fontId="0" fillId="0" borderId="5" xfId="0" applyFont="1" applyBorder="1">
      <alignment vertical="center"/>
    </xf>
    <xf numFmtId="0" fontId="14" fillId="0" borderId="5" xfId="0" applyFont="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0" borderId="4" xfId="0" applyFont="1" applyBorder="1" applyAlignment="1">
      <alignment horizontal="left" vertical="center" indent="2"/>
    </xf>
    <xf numFmtId="0" fontId="14" fillId="2" borderId="4" xfId="0" applyFont="1" applyFill="1" applyBorder="1" applyAlignment="1">
      <alignment horizontal="left" vertical="center" indent="2"/>
    </xf>
    <xf numFmtId="0" fontId="14" fillId="0" borderId="4" xfId="0" applyFont="1" applyBorder="1">
      <alignment vertical="center"/>
    </xf>
    <xf numFmtId="0" fontId="14" fillId="2" borderId="4" xfId="0" applyFont="1" applyFill="1" applyBorder="1">
      <alignment vertical="center"/>
    </xf>
    <xf numFmtId="0" fontId="15" fillId="2" borderId="4" xfId="0" applyFont="1" applyFill="1" applyBorder="1">
      <alignment vertical="center"/>
    </xf>
    <xf numFmtId="0" fontId="7" fillId="0" borderId="5" xfId="0" applyFont="1" applyBorder="1">
      <alignment vertical="center"/>
    </xf>
    <xf numFmtId="0" fontId="15" fillId="0" borderId="5" xfId="0" applyFont="1" applyBorder="1" applyAlignment="1">
      <alignment horizontal="left" vertical="center" indent="1"/>
    </xf>
    <xf numFmtId="0" fontId="14" fillId="2" borderId="7" xfId="0" applyFont="1" applyFill="1" applyBorder="1">
      <alignment vertical="center"/>
    </xf>
    <xf numFmtId="0" fontId="0" fillId="0" borderId="8" xfId="0" applyFont="1" applyBorder="1">
      <alignment vertical="center"/>
    </xf>
    <xf numFmtId="0" fontId="0" fillId="0" borderId="6" xfId="0" applyFont="1" applyBorder="1">
      <alignment vertical="center"/>
    </xf>
    <xf numFmtId="0" fontId="7" fillId="0" borderId="6" xfId="0" applyFont="1" applyBorder="1">
      <alignment vertical="center"/>
    </xf>
    <xf numFmtId="0" fontId="0" fillId="0" borderId="9" xfId="0" applyFont="1" applyBorder="1">
      <alignment vertical="center"/>
    </xf>
    <xf numFmtId="0" fontId="16" fillId="0" borderId="0" xfId="30" applyAlignment="1">
      <alignment vertical="center"/>
    </xf>
    <xf numFmtId="184" fontId="19" fillId="0" borderId="5" xfId="1" applyNumberFormat="1" applyFont="1" applyFill="1" applyBorder="1">
      <alignment vertical="center"/>
    </xf>
    <xf numFmtId="184" fontId="21" fillId="0" borderId="5" xfId="1" applyNumberFormat="1" applyFont="1" applyFill="1" applyBorder="1">
      <alignment vertical="center"/>
    </xf>
    <xf numFmtId="0" fontId="25" fillId="0" borderId="0" xfId="0" applyFont="1" applyBorder="1" applyAlignment="1">
      <alignment horizontal="right"/>
    </xf>
    <xf numFmtId="184" fontId="0" fillId="0" borderId="6" xfId="1" applyNumberFormat="1" applyFont="1" applyFill="1" applyBorder="1">
      <alignment vertical="center"/>
    </xf>
    <xf numFmtId="184" fontId="12" fillId="0" borderId="6" xfId="1" applyNumberFormat="1" applyFont="1" applyFill="1" applyBorder="1">
      <alignment vertical="center"/>
    </xf>
    <xf numFmtId="0" fontId="20" fillId="0" borderId="4" xfId="44" applyFont="1" applyFill="1" applyBorder="1" applyAlignment="1">
      <alignment horizontal="left" vertical="center"/>
    </xf>
    <xf numFmtId="184" fontId="0" fillId="0" borderId="9" xfId="1" applyNumberFormat="1" applyFont="1" applyFill="1" applyBorder="1">
      <alignment vertical="center"/>
    </xf>
    <xf numFmtId="0" fontId="25" fillId="0" borderId="0" xfId="0" applyFont="1" applyBorder="1" applyAlignment="1">
      <alignment horizontal="right" vertical="center"/>
    </xf>
    <xf numFmtId="0" fontId="7" fillId="0" borderId="4" xfId="0" applyFont="1" applyBorder="1" applyAlignment="1">
      <alignment horizontal="center" vertical="center"/>
    </xf>
    <xf numFmtId="184" fontId="7" fillId="0" borderId="6" xfId="0" applyNumberFormat="1" applyFont="1" applyBorder="1">
      <alignment vertical="center"/>
    </xf>
    <xf numFmtId="0" fontId="9" fillId="0" borderId="7" xfId="58" applyFont="1" applyFill="1" applyBorder="1" applyAlignment="1">
      <alignment horizontal="center" vertical="center" wrapText="1"/>
    </xf>
    <xf numFmtId="184" fontId="0" fillId="0" borderId="9" xfId="1" applyNumberFormat="1" applyFont="1" applyBorder="1">
      <alignment vertical="center"/>
    </xf>
    <xf numFmtId="0" fontId="0" fillId="0" borderId="0" xfId="0" applyFont="1">
      <alignment vertical="center"/>
    </xf>
    <xf numFmtId="185" fontId="13" fillId="0" borderId="1" xfId="43" applyNumberFormat="1" applyFont="1" applyFill="1" applyBorder="1" applyAlignment="1">
      <alignment horizontal="center" vertical="center" shrinkToFit="1"/>
    </xf>
    <xf numFmtId="3" fontId="3" fillId="0" borderId="4" xfId="30" applyNumberFormat="1" applyFont="1" applyFill="1" applyBorder="1" applyAlignment="1" applyProtection="1">
      <alignment vertical="center"/>
    </xf>
    <xf numFmtId="185" fontId="10" fillId="0" borderId="5" xfId="17" applyNumberFormat="1" applyFont="1" applyFill="1" applyBorder="1" applyAlignment="1">
      <alignment horizontal="right" vertical="center" shrinkToFit="1"/>
    </xf>
    <xf numFmtId="3" fontId="3" fillId="0" borderId="5" xfId="30" applyNumberFormat="1" applyFont="1" applyFill="1" applyBorder="1" applyAlignment="1" applyProtection="1">
      <alignment vertical="center"/>
    </xf>
    <xf numFmtId="185" fontId="10" fillId="0" borderId="6" xfId="17" applyNumberFormat="1" applyFont="1" applyFill="1" applyBorder="1" applyAlignment="1">
      <alignment horizontal="right" vertical="center" shrinkToFit="1"/>
    </xf>
    <xf numFmtId="3" fontId="25" fillId="0" borderId="4" xfId="30" applyNumberFormat="1" applyFont="1" applyFill="1" applyBorder="1" applyAlignment="1" applyProtection="1">
      <alignment vertical="center"/>
    </xf>
    <xf numFmtId="185" fontId="9" fillId="0" borderId="5" xfId="17" applyNumberFormat="1" applyFont="1" applyFill="1" applyBorder="1" applyAlignment="1">
      <alignment horizontal="right" vertical="center" shrinkToFit="1"/>
    </xf>
    <xf numFmtId="3" fontId="25" fillId="0" borderId="5" xfId="30" applyNumberFormat="1" applyFont="1" applyFill="1" applyBorder="1" applyAlignment="1" applyProtection="1">
      <alignment vertical="center"/>
    </xf>
    <xf numFmtId="3" fontId="25" fillId="0" borderId="5" xfId="30" applyNumberFormat="1" applyFont="1" applyFill="1" applyBorder="1" applyAlignment="1" applyProtection="1">
      <alignment horizontal="left" vertical="center" indent="1"/>
    </xf>
    <xf numFmtId="3" fontId="25" fillId="0" borderId="7" xfId="30" applyNumberFormat="1" applyFont="1" applyFill="1" applyBorder="1" applyAlignment="1" applyProtection="1">
      <alignment vertical="center"/>
    </xf>
    <xf numFmtId="185" fontId="9" fillId="0" borderId="8" xfId="17" applyNumberFormat="1" applyFont="1" applyFill="1" applyBorder="1" applyAlignment="1">
      <alignment horizontal="right" vertical="center" shrinkToFit="1"/>
    </xf>
    <xf numFmtId="0" fontId="0" fillId="0" borderId="0" xfId="0" applyFont="1" applyFill="1" applyAlignment="1">
      <alignment horizontal="right" vertical="center"/>
    </xf>
    <xf numFmtId="0" fontId="9"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 xfId="43" applyFont="1" applyFill="1" applyBorder="1" applyAlignment="1">
      <alignment horizontal="center" vertical="center"/>
    </xf>
    <xf numFmtId="183" fontId="26" fillId="0" borderId="3" xfId="43" applyNumberFormat="1" applyFont="1" applyFill="1" applyBorder="1" applyAlignment="1">
      <alignment horizontal="center" vertical="center"/>
    </xf>
    <xf numFmtId="0" fontId="10" fillId="0" borderId="4" xfId="43" applyFont="1" applyFill="1" applyBorder="1" applyAlignment="1">
      <alignment horizontal="center" vertical="center"/>
    </xf>
    <xf numFmtId="3" fontId="3" fillId="0" borderId="6" xfId="0" applyNumberFormat="1" applyFont="1" applyFill="1" applyBorder="1" applyAlignment="1" applyProtection="1">
      <alignment horizontal="right" vertical="center"/>
    </xf>
    <xf numFmtId="0" fontId="3" fillId="0" borderId="13" xfId="0" applyNumberFormat="1" applyFont="1" applyFill="1" applyBorder="1" applyAlignment="1" applyProtection="1">
      <alignment horizontal="left" vertical="center"/>
    </xf>
    <xf numFmtId="3" fontId="25" fillId="0" borderId="6" xfId="0" applyNumberFormat="1" applyFont="1" applyFill="1" applyBorder="1" applyAlignment="1" applyProtection="1">
      <alignment horizontal="right" vertical="center"/>
    </xf>
    <xf numFmtId="0" fontId="25" fillId="0" borderId="13" xfId="0" applyNumberFormat="1" applyFont="1" applyFill="1" applyBorder="1" applyAlignment="1" applyProtection="1">
      <alignment horizontal="left" vertical="center"/>
    </xf>
    <xf numFmtId="177" fontId="7" fillId="0" borderId="5"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176" fontId="0" fillId="0" borderId="5" xfId="0" applyNumberFormat="1" applyFont="1" applyFill="1" applyBorder="1">
      <alignment vertical="center"/>
    </xf>
    <xf numFmtId="177" fontId="0" fillId="0" borderId="5"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85" fontId="9" fillId="0" borderId="4" xfId="0" applyNumberFormat="1" applyFont="1" applyFill="1" applyBorder="1" applyAlignment="1">
      <alignment horizontal="left" vertical="center" shrinkToFit="1"/>
    </xf>
    <xf numFmtId="0" fontId="7" fillId="0" borderId="8" xfId="0" applyFont="1" applyBorder="1" applyAlignment="1">
      <alignment horizontal="right" vertical="center"/>
    </xf>
    <xf numFmtId="0" fontId="8" fillId="0" borderId="2" xfId="0" applyFont="1" applyFill="1" applyBorder="1" applyAlignment="1">
      <alignment horizontal="center" vertical="center" wrapText="1"/>
    </xf>
    <xf numFmtId="176" fontId="7" fillId="0" borderId="5" xfId="0" applyNumberFormat="1" applyFont="1" applyFill="1" applyBorder="1">
      <alignment vertical="center"/>
    </xf>
    <xf numFmtId="185" fontId="9" fillId="0" borderId="7" xfId="0" applyNumberFormat="1" applyFont="1" applyFill="1" applyBorder="1" applyAlignment="1">
      <alignment horizontal="left" vertical="center" shrinkToFit="1"/>
    </xf>
    <xf numFmtId="0" fontId="27" fillId="0" borderId="0" xfId="0" applyFont="1" applyAlignment="1">
      <alignment horizontal="justify" vertical="center" wrapText="1"/>
    </xf>
    <xf numFmtId="14" fontId="30" fillId="0" borderId="4" xfId="39" applyNumberFormat="1" applyFont="1" applyFill="1" applyBorder="1" applyAlignment="1" applyProtection="1">
      <alignment horizontal="center" vertical="center"/>
      <protection locked="0"/>
    </xf>
    <xf numFmtId="183" fontId="31" fillId="0" borderId="6" xfId="39" applyNumberFormat="1" applyFont="1" applyFill="1" applyBorder="1" applyAlignment="1" applyProtection="1">
      <alignment horizontal="center" vertical="center" wrapText="1"/>
      <protection locked="0"/>
    </xf>
    <xf numFmtId="0" fontId="7" fillId="0" borderId="4" xfId="28" applyFont="1" applyFill="1" applyBorder="1" applyAlignment="1">
      <alignment vertical="center"/>
    </xf>
    <xf numFmtId="185" fontId="10" fillId="0" borderId="6" xfId="0" applyNumberFormat="1" applyFont="1" applyFill="1" applyBorder="1" applyAlignment="1">
      <alignment vertical="center" shrinkToFit="1"/>
    </xf>
    <xf numFmtId="185" fontId="9" fillId="0" borderId="6" xfId="0" applyNumberFormat="1" applyFont="1" applyFill="1" applyBorder="1" applyAlignment="1">
      <alignment vertical="center" shrinkToFit="1"/>
    </xf>
    <xf numFmtId="185" fontId="9" fillId="0" borderId="9"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center" vertical="center"/>
    </xf>
    <xf numFmtId="185" fontId="9" fillId="0" borderId="11" xfId="0" applyNumberFormat="1" applyFont="1" applyFill="1" applyBorder="1" applyAlignment="1">
      <alignment vertical="center" shrinkToFit="1"/>
    </xf>
    <xf numFmtId="185" fontId="9" fillId="0" borderId="5" xfId="0" applyNumberFormat="1" applyFont="1" applyFill="1" applyBorder="1" applyAlignment="1">
      <alignment vertical="center" shrinkToFit="1"/>
    </xf>
    <xf numFmtId="185" fontId="9" fillId="0" borderId="12" xfId="0" applyNumberFormat="1" applyFont="1" applyFill="1" applyBorder="1" applyAlignment="1">
      <alignment vertical="center" shrinkToFit="1"/>
    </xf>
    <xf numFmtId="185" fontId="9" fillId="0" borderId="8" xfId="0" applyNumberFormat="1" applyFont="1" applyFill="1" applyBorder="1" applyAlignment="1">
      <alignment vertical="center" shrinkToFit="1"/>
    </xf>
    <xf numFmtId="0" fontId="0" fillId="0" borderId="0" xfId="0" applyBorder="1">
      <alignment vertical="center"/>
    </xf>
    <xf numFmtId="0" fontId="33" fillId="0" borderId="1" xfId="0" applyNumberFormat="1" applyFont="1" applyFill="1" applyBorder="1" applyAlignment="1" applyProtection="1">
      <alignment horizontal="center" vertical="center"/>
    </xf>
    <xf numFmtId="0" fontId="33" fillId="0" borderId="2" xfId="0" applyNumberFormat="1" applyFont="1" applyFill="1" applyBorder="1" applyAlignment="1" applyProtection="1">
      <alignment horizontal="center" vertical="center"/>
    </xf>
    <xf numFmtId="0" fontId="33" fillId="0" borderId="3" xfId="0" applyNumberFormat="1" applyFont="1" applyFill="1" applyBorder="1" applyAlignment="1" applyProtection="1">
      <alignment horizontal="center" vertical="center"/>
    </xf>
    <xf numFmtId="0" fontId="33" fillId="0" borderId="4" xfId="0" applyNumberFormat="1" applyFont="1" applyFill="1" applyBorder="1" applyAlignment="1" applyProtection="1">
      <alignment vertical="center"/>
    </xf>
    <xf numFmtId="0" fontId="33" fillId="0" borderId="5" xfId="0" applyNumberFormat="1" applyFont="1" applyFill="1" applyBorder="1" applyAlignment="1" applyProtection="1">
      <alignment vertical="center"/>
    </xf>
    <xf numFmtId="0" fontId="23" fillId="0" borderId="4" xfId="0" applyNumberFormat="1" applyFont="1" applyFill="1" applyBorder="1" applyAlignment="1" applyProtection="1">
      <alignment vertical="center"/>
    </xf>
    <xf numFmtId="0" fontId="23" fillId="0" borderId="5" xfId="0" applyNumberFormat="1" applyFont="1" applyFill="1" applyBorder="1" applyAlignment="1" applyProtection="1">
      <alignment vertical="center"/>
    </xf>
    <xf numFmtId="184" fontId="25" fillId="3" borderId="6" xfId="1" applyNumberFormat="1" applyFont="1" applyFill="1" applyBorder="1" applyAlignment="1">
      <alignment horizontal="right" vertical="center"/>
    </xf>
    <xf numFmtId="0" fontId="23" fillId="0" borderId="0" xfId="0" applyNumberFormat="1" applyFont="1" applyFill="1" applyBorder="1" applyAlignment="1" applyProtection="1">
      <alignment vertical="center"/>
    </xf>
    <xf numFmtId="0" fontId="23" fillId="0" borderId="7" xfId="0" applyNumberFormat="1" applyFont="1" applyFill="1" applyBorder="1" applyAlignment="1" applyProtection="1">
      <alignment vertical="center"/>
    </xf>
    <xf numFmtId="0" fontId="23" fillId="0" borderId="8" xfId="0" applyNumberFormat="1" applyFont="1" applyFill="1" applyBorder="1" applyAlignment="1" applyProtection="1">
      <alignment vertical="center"/>
    </xf>
    <xf numFmtId="184" fontId="25" fillId="3" borderId="9" xfId="1" applyNumberFormat="1" applyFont="1" applyFill="1" applyBorder="1" applyAlignment="1">
      <alignment horizontal="right" vertical="center"/>
    </xf>
    <xf numFmtId="0" fontId="0" fillId="0" borderId="0" xfId="0" applyFill="1" applyAlignment="1">
      <alignment horizontal="right" vertical="center"/>
    </xf>
    <xf numFmtId="0" fontId="8"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0" fillId="0" borderId="4" xfId="0" applyNumberFormat="1" applyFont="1" applyBorder="1">
      <alignment vertical="center"/>
    </xf>
    <xf numFmtId="0" fontId="0" fillId="0" borderId="7" xfId="0" applyNumberFormat="1" applyFont="1" applyBorder="1">
      <alignment vertical="center"/>
    </xf>
    <xf numFmtId="3" fontId="25" fillId="0" borderId="16" xfId="0" applyNumberFormat="1" applyFont="1" applyFill="1" applyBorder="1" applyAlignment="1" applyProtection="1">
      <alignment horizontal="right" vertical="center"/>
    </xf>
    <xf numFmtId="0" fontId="25" fillId="0" borderId="17" xfId="0" applyNumberFormat="1" applyFont="1" applyFill="1" applyBorder="1" applyAlignment="1" applyProtection="1">
      <alignment horizontal="left" vertical="center"/>
    </xf>
    <xf numFmtId="3" fontId="25" fillId="0" borderId="9" xfId="0" applyNumberFormat="1" applyFont="1" applyFill="1" applyBorder="1" applyAlignment="1" applyProtection="1">
      <alignment horizontal="right" vertical="center"/>
    </xf>
    <xf numFmtId="0" fontId="34" fillId="0" borderId="0" xfId="0" applyFont="1" applyAlignment="1">
      <alignment vertical="center"/>
    </xf>
    <xf numFmtId="0" fontId="0" fillId="0" borderId="0" xfId="0" applyAlignment="1">
      <alignment vertical="center" shrinkToFit="1"/>
    </xf>
    <xf numFmtId="182" fontId="0" fillId="0" borderId="0" xfId="0" applyNumberFormat="1">
      <alignment vertical="center"/>
    </xf>
    <xf numFmtId="177" fontId="0" fillId="0" borderId="0" xfId="0" applyNumberFormat="1">
      <alignment vertical="center"/>
    </xf>
    <xf numFmtId="182" fontId="1" fillId="0" borderId="14" xfId="0" applyNumberFormat="1" applyFont="1" applyBorder="1" applyAlignment="1">
      <alignment horizontal="center" vertical="center"/>
    </xf>
    <xf numFmtId="183" fontId="2" fillId="0" borderId="2" xfId="39" applyNumberFormat="1" applyFont="1" applyFill="1" applyBorder="1" applyAlignment="1" applyProtection="1">
      <alignment horizontal="center" vertical="center" wrapText="1"/>
      <protection locked="0"/>
    </xf>
    <xf numFmtId="0" fontId="0" fillId="0" borderId="4" xfId="17" applyFont="1" applyFill="1" applyBorder="1">
      <alignment vertical="center"/>
    </xf>
    <xf numFmtId="184" fontId="19" fillId="0" borderId="5" xfId="1" applyNumberFormat="1" applyFont="1" applyFill="1" applyBorder="1" applyAlignment="1">
      <alignment horizontal="right" vertical="center"/>
    </xf>
    <xf numFmtId="184" fontId="21" fillId="0" borderId="5" xfId="1" applyNumberFormat="1" applyFont="1" applyFill="1" applyBorder="1" applyAlignment="1">
      <alignment horizontal="right" vertical="center" shrinkToFit="1"/>
    </xf>
    <xf numFmtId="0" fontId="21" fillId="0" borderId="4" xfId="20" applyFont="1" applyFill="1" applyBorder="1" applyAlignment="1">
      <alignment vertical="center" shrinkToFit="1"/>
    </xf>
    <xf numFmtId="184" fontId="21" fillId="0" borderId="5" xfId="1" applyNumberFormat="1" applyFont="1" applyFill="1" applyBorder="1" applyAlignment="1">
      <alignment horizontal="right" vertical="center"/>
    </xf>
    <xf numFmtId="184" fontId="21" fillId="0" borderId="8" xfId="1" applyNumberFormat="1" applyFont="1" applyFill="1" applyBorder="1" applyAlignment="1">
      <alignment horizontal="right" vertical="center"/>
    </xf>
    <xf numFmtId="0" fontId="36" fillId="0" borderId="0" xfId="0" applyFont="1" applyAlignment="1">
      <alignment horizontal="center" vertical="center"/>
    </xf>
    <xf numFmtId="177" fontId="0" fillId="0" borderId="6" xfId="28" applyNumberFormat="1" applyFont="1" applyFill="1" applyBorder="1" applyAlignment="1">
      <alignment vertical="center"/>
    </xf>
    <xf numFmtId="0" fontId="0" fillId="0" borderId="0" xfId="28" applyFont="1" applyFill="1" applyAlignment="1">
      <alignment vertical="center"/>
    </xf>
    <xf numFmtId="0" fontId="0" fillId="0" borderId="0" xfId="28" applyFont="1" applyFill="1" applyAlignment="1">
      <alignment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4" xfId="0" applyFont="1" applyFill="1" applyBorder="1">
      <alignment vertical="center"/>
    </xf>
    <xf numFmtId="184" fontId="7" fillId="0" borderId="5" xfId="0" applyNumberFormat="1" applyFont="1" applyFill="1" applyBorder="1">
      <alignment vertical="center"/>
    </xf>
    <xf numFmtId="180" fontId="7" fillId="0" borderId="6" xfId="2" applyNumberFormat="1" applyFont="1" applyFill="1" applyBorder="1">
      <alignment vertical="center"/>
    </xf>
    <xf numFmtId="0" fontId="25" fillId="0" borderId="4" xfId="59" applyFont="1" applyFill="1" applyBorder="1" applyAlignment="1" applyProtection="1">
      <alignment vertical="center"/>
      <protection locked="0"/>
    </xf>
    <xf numFmtId="184" fontId="25" fillId="0" borderId="5" xfId="1" applyNumberFormat="1" applyFont="1" applyBorder="1" applyAlignment="1">
      <alignment horizontal="right" vertical="center"/>
    </xf>
    <xf numFmtId="184" fontId="25" fillId="0" borderId="5" xfId="1" applyNumberFormat="1" applyFont="1" applyFill="1" applyBorder="1" applyAlignment="1">
      <alignment horizontal="right" vertical="center"/>
    </xf>
    <xf numFmtId="180" fontId="0" fillId="0" borderId="6" xfId="2" applyNumberFormat="1" applyFont="1" applyFill="1" applyBorder="1" applyAlignment="1">
      <alignment horizontal="right" vertical="center"/>
    </xf>
    <xf numFmtId="0" fontId="25" fillId="0" borderId="18" xfId="59" applyFont="1" applyFill="1" applyBorder="1" applyAlignment="1" applyProtection="1">
      <alignment vertical="center"/>
      <protection locked="0"/>
    </xf>
    <xf numFmtId="184" fontId="25" fillId="0" borderId="19" xfId="1" applyNumberFormat="1" applyFont="1" applyBorder="1" applyAlignment="1">
      <alignment horizontal="right" vertical="center"/>
    </xf>
    <xf numFmtId="0" fontId="3" fillId="0" borderId="4" xfId="59" applyFont="1" applyFill="1" applyBorder="1" applyAlignment="1" applyProtection="1">
      <alignment vertical="center"/>
      <protection locked="0"/>
    </xf>
    <xf numFmtId="184" fontId="7" fillId="0" borderId="5" xfId="0" applyNumberFormat="1" applyFont="1" applyBorder="1" applyAlignment="1">
      <alignment horizontal="right" vertical="center"/>
    </xf>
    <xf numFmtId="180" fontId="7" fillId="0" borderId="6" xfId="2" applyNumberFormat="1" applyFont="1" applyFill="1" applyBorder="1" applyAlignment="1">
      <alignment horizontal="right" vertical="center"/>
    </xf>
    <xf numFmtId="0" fontId="3" fillId="0" borderId="7" xfId="59" applyFont="1" applyFill="1" applyBorder="1" applyAlignment="1" applyProtection="1">
      <alignment vertical="center"/>
      <protection locked="0"/>
    </xf>
    <xf numFmtId="0" fontId="7" fillId="0" borderId="8" xfId="0" applyFont="1" applyFill="1" applyBorder="1" applyAlignment="1">
      <alignment horizontal="right" vertical="center"/>
    </xf>
    <xf numFmtId="180" fontId="7" fillId="0" borderId="9" xfId="2" applyNumberFormat="1" applyFont="1" applyFill="1" applyBorder="1" applyAlignment="1">
      <alignment horizontal="right" vertical="center"/>
    </xf>
    <xf numFmtId="0" fontId="23" fillId="0" borderId="4" xfId="0" applyNumberFormat="1" applyFont="1" applyFill="1" applyBorder="1" applyAlignment="1" applyProtection="1">
      <alignment horizontal="left" vertical="center"/>
    </xf>
    <xf numFmtId="184" fontId="25" fillId="0" borderId="5" xfId="0" applyNumberFormat="1" applyFont="1" applyFill="1" applyBorder="1" applyAlignment="1" applyProtection="1">
      <alignment horizontal="right" vertical="center"/>
    </xf>
    <xf numFmtId="0" fontId="25" fillId="0" borderId="4" xfId="23" applyFont="1" applyFill="1" applyBorder="1" applyAlignment="1" applyProtection="1">
      <alignment vertical="center"/>
      <protection locked="0"/>
    </xf>
    <xf numFmtId="0" fontId="3" fillId="0" borderId="4" xfId="23" applyFont="1" applyFill="1" applyBorder="1" applyAlignment="1" applyProtection="1">
      <alignment vertical="center"/>
      <protection locked="0"/>
    </xf>
    <xf numFmtId="185" fontId="3" fillId="0" borderId="5" xfId="0" applyNumberFormat="1" applyFont="1" applyFill="1" applyBorder="1" applyAlignment="1" applyProtection="1">
      <alignment vertical="center"/>
    </xf>
    <xf numFmtId="184" fontId="7" fillId="0" borderId="5" xfId="0" applyNumberFormat="1" applyFont="1" applyFill="1" applyBorder="1" applyAlignment="1">
      <alignment horizontal="right" vertical="center"/>
    </xf>
    <xf numFmtId="0" fontId="3" fillId="0" borderId="7" xfId="23" applyFont="1" applyFill="1" applyBorder="1" applyAlignment="1" applyProtection="1">
      <alignment vertical="center"/>
      <protection locked="0"/>
    </xf>
    <xf numFmtId="184" fontId="7" fillId="0" borderId="8" xfId="0" applyNumberFormat="1" applyFont="1" applyFill="1" applyBorder="1" applyAlignment="1">
      <alignment horizontal="right" vertical="center"/>
    </xf>
    <xf numFmtId="177" fontId="7" fillId="0" borderId="9" xfId="0" applyNumberFormat="1" applyFont="1" applyFill="1" applyBorder="1" applyAlignment="1">
      <alignment horizontal="right" vertical="center"/>
    </xf>
    <xf numFmtId="0" fontId="16" fillId="0" borderId="0" xfId="28" applyFill="1" applyAlignment="1">
      <alignment vertical="center"/>
    </xf>
    <xf numFmtId="0" fontId="38" fillId="0" borderId="0" xfId="28" applyFont="1" applyFill="1" applyAlignment="1">
      <alignment horizontal="left" vertical="center"/>
    </xf>
    <xf numFmtId="0" fontId="16" fillId="0" borderId="0" xfId="28" applyFont="1" applyFill="1" applyAlignment="1">
      <alignment horizontal="left" vertical="center"/>
    </xf>
    <xf numFmtId="0" fontId="16" fillId="0" borderId="0" xfId="28" applyFont="1" applyFill="1" applyAlignment="1">
      <alignment vertical="center"/>
    </xf>
    <xf numFmtId="0" fontId="39" fillId="0" borderId="0" xfId="28" applyFont="1" applyFill="1" applyAlignment="1">
      <alignment vertical="center"/>
    </xf>
    <xf numFmtId="0" fontId="40" fillId="0" borderId="0" xfId="28" applyFont="1" applyFill="1" applyAlignment="1">
      <alignment vertical="center"/>
    </xf>
    <xf numFmtId="0" fontId="0" fillId="0" borderId="0" xfId="0" applyAlignment="1"/>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1" fillId="0" borderId="0" xfId="0" applyFont="1" applyAlignment="1">
      <alignment vertical="center"/>
    </xf>
    <xf numFmtId="0" fontId="45" fillId="0" borderId="0" xfId="0" applyFont="1" applyAlignment="1"/>
    <xf numFmtId="0" fontId="70" fillId="0" borderId="0" xfId="0" applyFont="1" applyAlignment="1">
      <alignment horizontal="center" vertical="center" wrapText="1"/>
    </xf>
    <xf numFmtId="3" fontId="71" fillId="0" borderId="15" xfId="0" applyNumberFormat="1" applyFont="1" applyFill="1" applyBorder="1" applyAlignment="1" applyProtection="1">
      <alignment horizontal="right" vertical="center"/>
    </xf>
    <xf numFmtId="0" fontId="2" fillId="0" borderId="1" xfId="17" applyFont="1" applyFill="1" applyBorder="1" applyAlignment="1">
      <alignment horizontal="center" vertical="center"/>
    </xf>
    <xf numFmtId="182" fontId="2" fillId="0" borderId="3" xfId="39" applyNumberFormat="1" applyFont="1" applyFill="1" applyBorder="1" applyAlignment="1" applyProtection="1">
      <alignment horizontal="center" vertical="center" wrapText="1"/>
      <protection locked="0"/>
    </xf>
    <xf numFmtId="0" fontId="2" fillId="0" borderId="10" xfId="17" applyFont="1" applyFill="1" applyBorder="1" applyAlignment="1">
      <alignment horizontal="center" vertical="center"/>
    </xf>
    <xf numFmtId="177" fontId="2" fillId="0" borderId="3" xfId="39" applyNumberFormat="1" applyFont="1" applyFill="1" applyBorder="1" applyAlignment="1" applyProtection="1">
      <alignment horizontal="center" vertical="center" wrapText="1"/>
      <protection locked="0"/>
    </xf>
    <xf numFmtId="0" fontId="10" fillId="0" borderId="4" xfId="17" applyFont="1" applyFill="1" applyBorder="1" applyAlignment="1">
      <alignment horizontal="center" vertical="center"/>
    </xf>
    <xf numFmtId="41" fontId="19" fillId="0" borderId="5" xfId="1" applyNumberFormat="1" applyFont="1" applyFill="1" applyBorder="1" applyAlignment="1">
      <alignment horizontal="right" vertical="center"/>
    </xf>
    <xf numFmtId="0" fontId="0" fillId="0" borderId="5" xfId="0" applyFont="1" applyFill="1" applyBorder="1" applyAlignment="1">
      <alignment horizontal="right" vertical="center"/>
    </xf>
    <xf numFmtId="182" fontId="0" fillId="0" borderId="6" xfId="0" applyNumberFormat="1" applyFont="1" applyFill="1" applyBorder="1" applyAlignment="1">
      <alignment horizontal="right" vertical="center"/>
    </xf>
    <xf numFmtId="41" fontId="19" fillId="0" borderId="5" xfId="29" applyNumberFormat="1" applyFont="1" applyFill="1" applyBorder="1" applyAlignment="1">
      <alignment vertical="center"/>
    </xf>
    <xf numFmtId="0" fontId="10" fillId="0" borderId="4" xfId="56" applyFont="1" applyFill="1" applyBorder="1" applyAlignment="1" applyProtection="1">
      <alignment horizontal="left" vertical="center" wrapText="1"/>
      <protection locked="0"/>
    </xf>
    <xf numFmtId="41" fontId="19" fillId="0" borderId="5" xfId="1" applyNumberFormat="1" applyFont="1" applyFill="1" applyBorder="1">
      <alignment vertical="center"/>
    </xf>
    <xf numFmtId="0" fontId="0" fillId="0" borderId="4" xfId="17" applyFont="1" applyFill="1" applyBorder="1" applyAlignment="1">
      <alignment vertical="center"/>
    </xf>
    <xf numFmtId="41" fontId="21" fillId="0" borderId="5" xfId="1" applyNumberFormat="1" applyFont="1" applyFill="1" applyBorder="1">
      <alignment vertical="center"/>
    </xf>
    <xf numFmtId="176" fontId="21" fillId="0" borderId="5" xfId="1" applyNumberFormat="1" applyFont="1" applyFill="1" applyBorder="1">
      <alignment vertical="center"/>
    </xf>
    <xf numFmtId="41" fontId="21" fillId="0" borderId="5" xfId="29" applyNumberFormat="1" applyFont="1" applyFill="1" applyBorder="1" applyAlignment="1">
      <alignment vertical="center"/>
    </xf>
    <xf numFmtId="41" fontId="0" fillId="0" borderId="5" xfId="28" applyNumberFormat="1" applyFont="1" applyFill="1" applyBorder="1" applyAlignment="1">
      <alignment vertical="center"/>
    </xf>
    <xf numFmtId="0" fontId="21" fillId="0" borderId="4" xfId="29" applyFont="1" applyFill="1" applyBorder="1">
      <alignment vertical="center"/>
    </xf>
    <xf numFmtId="0" fontId="0" fillId="0" borderId="4" xfId="17" applyFont="1" applyFill="1" applyBorder="1" applyAlignment="1">
      <alignment vertical="center" shrinkToFit="1"/>
    </xf>
    <xf numFmtId="0" fontId="35" fillId="0" borderId="4" xfId="56" applyFont="1" applyFill="1" applyBorder="1" applyAlignment="1" applyProtection="1">
      <alignment horizontal="left" vertical="center" wrapText="1"/>
      <protection locked="0"/>
    </xf>
    <xf numFmtId="0" fontId="7" fillId="0" borderId="5" xfId="0" applyFont="1" applyFill="1" applyBorder="1" applyAlignment="1">
      <alignment horizontal="right" vertical="center"/>
    </xf>
    <xf numFmtId="41" fontId="19" fillId="0" borderId="5" xfId="29" applyNumberFormat="1" applyFont="1" applyFill="1" applyBorder="1">
      <alignment vertical="center"/>
    </xf>
    <xf numFmtId="0" fontId="21" fillId="0" borderId="4" xfId="20" applyFont="1" applyFill="1" applyBorder="1">
      <alignment vertical="center"/>
    </xf>
    <xf numFmtId="41" fontId="21" fillId="0" borderId="5" xfId="20" applyNumberFormat="1" applyFont="1" applyFill="1" applyBorder="1">
      <alignment vertical="center"/>
    </xf>
    <xf numFmtId="0" fontId="0" fillId="0" borderId="5" xfId="0" applyFont="1" applyFill="1" applyBorder="1" applyAlignment="1">
      <alignment horizontal="right" vertical="center" shrinkToFit="1"/>
    </xf>
    <xf numFmtId="177" fontId="0" fillId="0" borderId="6" xfId="0" applyNumberFormat="1" applyFont="1" applyFill="1" applyBorder="1" applyAlignment="1">
      <alignment horizontal="right" vertical="center" shrinkToFit="1"/>
    </xf>
    <xf numFmtId="187" fontId="0" fillId="0" borderId="5" xfId="17" applyNumberFormat="1" applyFont="1" applyFill="1" applyBorder="1" applyAlignment="1">
      <alignment horizontal="right" vertical="center" shrinkToFit="1"/>
    </xf>
    <xf numFmtId="187" fontId="0" fillId="0" borderId="5" xfId="17" applyNumberFormat="1" applyFont="1" applyFill="1" applyBorder="1" applyAlignment="1">
      <alignment horizontal="right" vertical="center"/>
    </xf>
    <xf numFmtId="0" fontId="0" fillId="0" borderId="5" xfId="17" applyFont="1" applyFill="1" applyBorder="1" applyAlignment="1">
      <alignment horizontal="right" vertical="center"/>
    </xf>
    <xf numFmtId="0" fontId="21" fillId="0" borderId="7" xfId="20" applyFont="1" applyFill="1" applyBorder="1">
      <alignment vertical="center"/>
    </xf>
    <xf numFmtId="0" fontId="0" fillId="0" borderId="8" xfId="0" applyFont="1" applyFill="1" applyBorder="1" applyAlignment="1">
      <alignment horizontal="right" vertical="center"/>
    </xf>
    <xf numFmtId="182" fontId="0" fillId="0" borderId="9" xfId="0" applyNumberFormat="1" applyFont="1" applyFill="1" applyBorder="1" applyAlignment="1">
      <alignment horizontal="right" vertical="center"/>
    </xf>
    <xf numFmtId="0" fontId="0" fillId="0" borderId="8" xfId="17" applyFont="1" applyFill="1" applyBorder="1" applyAlignment="1">
      <alignment horizontal="right" vertical="center"/>
    </xf>
    <xf numFmtId="0" fontId="9" fillId="0" borderId="8" xfId="17" applyFont="1" applyFill="1" applyBorder="1" applyAlignment="1">
      <alignment horizontal="right" vertical="center"/>
    </xf>
    <xf numFmtId="41" fontId="0" fillId="0" borderId="8" xfId="17" applyNumberFormat="1" applyFont="1" applyFill="1" applyBorder="1" applyAlignment="1">
      <alignment horizontal="right" vertical="center"/>
    </xf>
    <xf numFmtId="0" fontId="0" fillId="0" borderId="6" xfId="0" applyFont="1" applyFill="1" applyBorder="1" applyAlignment="1">
      <alignment horizontal="right" vertical="center"/>
    </xf>
    <xf numFmtId="0" fontId="2" fillId="0" borderId="4" xfId="56" applyFont="1" applyFill="1" applyBorder="1" applyAlignment="1" applyProtection="1">
      <alignment horizontal="left" vertical="center" wrapText="1"/>
      <protection locked="0"/>
    </xf>
    <xf numFmtId="0" fontId="21" fillId="0" borderId="4" xfId="20" applyFont="1" applyFill="1" applyBorder="1" applyAlignment="1">
      <alignment vertical="center" wrapText="1" shrinkToFit="1"/>
    </xf>
    <xf numFmtId="0" fontId="21" fillId="0" borderId="4" xfId="20" applyFont="1" applyFill="1" applyBorder="1" applyAlignment="1">
      <alignment vertical="center" wrapText="1"/>
    </xf>
    <xf numFmtId="0" fontId="0" fillId="0" borderId="9" xfId="0" applyFont="1" applyFill="1" applyBorder="1" applyAlignment="1">
      <alignment horizontal="right" vertical="center"/>
    </xf>
    <xf numFmtId="184" fontId="3" fillId="0" borderId="6" xfId="1" applyNumberFormat="1" applyFont="1" applyFill="1" applyBorder="1" applyAlignment="1">
      <alignment horizontal="right" vertical="center"/>
    </xf>
    <xf numFmtId="184" fontId="25" fillId="0" borderId="6" xfId="1" applyNumberFormat="1" applyFont="1" applyFill="1" applyBorder="1" applyAlignment="1">
      <alignment horizontal="right" vertical="center"/>
    </xf>
    <xf numFmtId="184" fontId="25" fillId="3" borderId="15" xfId="1" applyNumberFormat="1" applyFont="1" applyFill="1" applyBorder="1" applyAlignment="1">
      <alignment horizontal="right" vertical="center"/>
    </xf>
    <xf numFmtId="0" fontId="0" fillId="0" borderId="18" xfId="0" applyNumberFormat="1" applyFont="1" applyBorder="1">
      <alignment vertical="center"/>
    </xf>
    <xf numFmtId="0" fontId="0" fillId="0" borderId="29" xfId="0" applyNumberFormat="1" applyBorder="1">
      <alignment vertical="center"/>
    </xf>
    <xf numFmtId="184" fontId="25" fillId="3" borderId="30" xfId="1" applyNumberFormat="1" applyFont="1" applyFill="1" applyBorder="1" applyAlignment="1">
      <alignment horizontal="right" vertical="center"/>
    </xf>
    <xf numFmtId="0" fontId="7" fillId="0" borderId="31" xfId="0" applyNumberFormat="1" applyFont="1" applyBorder="1">
      <alignment vertical="center"/>
    </xf>
    <xf numFmtId="184" fontId="25" fillId="3" borderId="16" xfId="1" applyNumberFormat="1" applyFont="1" applyFill="1" applyBorder="1" applyAlignment="1">
      <alignment horizontal="right" vertical="center"/>
    </xf>
    <xf numFmtId="0" fontId="0" fillId="0" borderId="31" xfId="0" applyNumberFormat="1" applyFont="1" applyBorder="1">
      <alignment vertical="center"/>
    </xf>
    <xf numFmtId="184" fontId="25" fillId="0" borderId="9" xfId="1" applyNumberFormat="1" applyFont="1" applyFill="1" applyBorder="1" applyAlignment="1">
      <alignment horizontal="right" vertical="center"/>
    </xf>
    <xf numFmtId="184" fontId="3" fillId="0" borderId="5" xfId="1" applyNumberFormat="1" applyFont="1" applyFill="1" applyBorder="1" applyAlignment="1">
      <alignment horizontal="right" vertical="center"/>
    </xf>
    <xf numFmtId="0" fontId="8" fillId="0" borderId="32" xfId="0" applyFont="1" applyBorder="1" applyAlignment="1">
      <alignment horizontal="center" vertical="center"/>
    </xf>
    <xf numFmtId="0" fontId="7" fillId="0" borderId="33" xfId="0" applyFont="1" applyBorder="1">
      <alignment vertical="center"/>
    </xf>
    <xf numFmtId="0" fontId="7" fillId="0" borderId="33" xfId="0" applyNumberFormat="1" applyFont="1" applyBorder="1">
      <alignment vertical="center"/>
    </xf>
    <xf numFmtId="0" fontId="0" fillId="0" borderId="33" xfId="0" applyNumberFormat="1" applyBorder="1">
      <alignment vertical="center"/>
    </xf>
    <xf numFmtId="0" fontId="0" fillId="0" borderId="34" xfId="0" applyNumberFormat="1" applyBorder="1">
      <alignment vertical="center"/>
    </xf>
    <xf numFmtId="0" fontId="0" fillId="0" borderId="32" xfId="0" applyNumberFormat="1" applyBorder="1">
      <alignment vertical="center"/>
    </xf>
    <xf numFmtId="0" fontId="7" fillId="0" borderId="32" xfId="0" applyNumberFormat="1" applyFont="1" applyBorder="1">
      <alignment vertical="center"/>
    </xf>
    <xf numFmtId="0" fontId="0" fillId="0" borderId="34" xfId="0" applyNumberFormat="1" applyFont="1" applyBorder="1">
      <alignment vertical="center"/>
    </xf>
    <xf numFmtId="0" fontId="8" fillId="0" borderId="32" xfId="0" applyFont="1" applyFill="1" applyBorder="1" applyAlignment="1">
      <alignment horizontal="center" vertical="center"/>
    </xf>
    <xf numFmtId="184" fontId="3" fillId="0" borderId="33" xfId="1" applyNumberFormat="1" applyFont="1" applyFill="1" applyBorder="1" applyAlignment="1">
      <alignment horizontal="right" vertical="center"/>
    </xf>
    <xf numFmtId="184" fontId="25" fillId="0" borderId="33" xfId="1" applyNumberFormat="1" applyFont="1" applyFill="1" applyBorder="1" applyAlignment="1">
      <alignment horizontal="right" vertical="center"/>
    </xf>
    <xf numFmtId="184" fontId="25" fillId="0" borderId="34" xfId="1" applyNumberFormat="1" applyFont="1" applyFill="1" applyBorder="1" applyAlignment="1">
      <alignment horizontal="right" vertical="center"/>
    </xf>
    <xf numFmtId="184" fontId="25" fillId="0" borderId="32" xfId="1" applyNumberFormat="1" applyFont="1" applyFill="1" applyBorder="1" applyAlignment="1">
      <alignment horizontal="right" vertical="center"/>
    </xf>
    <xf numFmtId="184" fontId="25" fillId="0" borderId="8" xfId="1" applyNumberFormat="1" applyFont="1" applyFill="1" applyBorder="1" applyAlignment="1">
      <alignment horizontal="right" vertical="center"/>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7" fillId="0" borderId="4" xfId="44" applyFont="1" applyFill="1" applyBorder="1" applyAlignment="1">
      <alignment vertical="center"/>
    </xf>
    <xf numFmtId="0" fontId="0" fillId="0" borderId="4" xfId="44" applyFont="1" applyFill="1" applyBorder="1" applyAlignment="1">
      <alignment horizontal="left" vertical="center" indent="1"/>
    </xf>
    <xf numFmtId="0" fontId="7" fillId="0" borderId="4" xfId="44" applyFont="1" applyFill="1" applyBorder="1" applyAlignment="1">
      <alignment horizontal="left" vertical="center"/>
    </xf>
    <xf numFmtId="0" fontId="0" fillId="0" borderId="4" xfId="0" applyFont="1" applyFill="1" applyBorder="1" applyAlignment="1">
      <alignment horizontal="left" vertical="center" indent="1"/>
    </xf>
    <xf numFmtId="0" fontId="0" fillId="0" borderId="7" xfId="0" applyFont="1" applyFill="1" applyBorder="1" applyAlignment="1">
      <alignment horizontal="left" vertical="center" indent="1"/>
    </xf>
    <xf numFmtId="0" fontId="2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7" fillId="0" borderId="6" xfId="0" applyFont="1" applyFill="1" applyBorder="1" applyAlignment="1">
      <alignment horizontal="right" vertical="center"/>
    </xf>
    <xf numFmtId="185" fontId="15" fillId="0" borderId="4" xfId="0" applyNumberFormat="1" applyFont="1" applyFill="1" applyBorder="1" applyAlignment="1">
      <alignment horizontal="center" vertical="center" wrapText="1"/>
    </xf>
    <xf numFmtId="0" fontId="15" fillId="0" borderId="4" xfId="0" applyFont="1" applyFill="1" applyBorder="1" applyAlignment="1">
      <alignment vertical="center" wrapText="1"/>
    </xf>
    <xf numFmtId="185" fontId="15" fillId="0" borderId="4" xfId="0" applyNumberFormat="1" applyFont="1" applyFill="1" applyBorder="1" applyAlignment="1">
      <alignment vertical="center" wrapText="1"/>
    </xf>
    <xf numFmtId="0" fontId="14" fillId="0" borderId="4" xfId="0" applyFont="1" applyFill="1" applyBorder="1" applyAlignment="1">
      <alignment vertical="center" wrapText="1"/>
    </xf>
    <xf numFmtId="41" fontId="0" fillId="0" borderId="5" xfId="28" applyNumberFormat="1" applyFont="1" applyFill="1" applyBorder="1" applyAlignment="1">
      <alignment horizontal="right" vertical="center"/>
    </xf>
    <xf numFmtId="0" fontId="0" fillId="0" borderId="4" xfId="0" applyFont="1" applyFill="1" applyBorder="1">
      <alignment vertical="center"/>
    </xf>
    <xf numFmtId="0" fontId="0" fillId="0" borderId="5" xfId="0" applyFont="1" applyFill="1" applyBorder="1">
      <alignment vertical="center"/>
    </xf>
    <xf numFmtId="0" fontId="0" fillId="0" borderId="6" xfId="0" applyFont="1" applyFill="1" applyBorder="1">
      <alignment vertical="center"/>
    </xf>
    <xf numFmtId="185" fontId="14" fillId="0" borderId="4" xfId="0" applyNumberFormat="1" applyFont="1" applyFill="1" applyBorder="1" applyAlignment="1">
      <alignment vertical="center" wrapText="1"/>
    </xf>
    <xf numFmtId="41" fontId="9" fillId="0" borderId="5" xfId="40" applyNumberFormat="1" applyFont="1" applyFill="1" applyBorder="1" applyAlignment="1">
      <alignment horizontal="right" vertical="center"/>
    </xf>
    <xf numFmtId="0" fontId="9" fillId="0" borderId="4" xfId="0" applyFont="1" applyFill="1" applyBorder="1" applyAlignment="1">
      <alignment vertical="center" wrapText="1"/>
    </xf>
    <xf numFmtId="0" fontId="14" fillId="0" borderId="7" xfId="0" applyFont="1" applyFill="1" applyBorder="1" applyAlignment="1">
      <alignment vertical="center" wrapText="1"/>
    </xf>
    <xf numFmtId="184" fontId="21" fillId="0" borderId="8" xfId="1" applyNumberFormat="1" applyFont="1" applyFill="1" applyBorder="1">
      <alignment vertical="center"/>
    </xf>
    <xf numFmtId="41" fontId="9" fillId="0" borderId="8" xfId="40" applyNumberFormat="1" applyFont="1" applyFill="1" applyBorder="1" applyAlignment="1">
      <alignment horizontal="right" vertical="center"/>
    </xf>
    <xf numFmtId="0" fontId="7" fillId="0" borderId="9" xfId="0" applyFont="1" applyFill="1" applyBorder="1" applyAlignment="1">
      <alignment horizontal="right" vertical="center"/>
    </xf>
    <xf numFmtId="176" fontId="0" fillId="0" borderId="8" xfId="0" applyNumberFormat="1" applyFont="1" applyFill="1" applyBorder="1">
      <alignment vertical="center"/>
    </xf>
    <xf numFmtId="185" fontId="9" fillId="0" borderId="8" xfId="40" applyNumberFormat="1" applyFont="1" applyFill="1" applyBorder="1" applyAlignment="1">
      <alignment vertical="center" wrapText="1"/>
    </xf>
    <xf numFmtId="41" fontId="9" fillId="0" borderId="8" xfId="40" applyNumberFormat="1" applyFont="1" applyFill="1" applyBorder="1" applyAlignment="1">
      <alignment horizontal="right" vertical="center" wrapText="1"/>
    </xf>
    <xf numFmtId="185" fontId="13" fillId="0" borderId="2" xfId="43" applyNumberFormat="1" applyFont="1" applyFill="1" applyBorder="1" applyAlignment="1">
      <alignment horizontal="center" vertical="center" shrinkToFit="1"/>
    </xf>
    <xf numFmtId="185" fontId="13" fillId="0" borderId="3" xfId="43" applyNumberFormat="1" applyFont="1" applyFill="1" applyBorder="1" applyAlignment="1">
      <alignment horizontal="center" vertical="center" shrinkToFit="1"/>
    </xf>
    <xf numFmtId="185" fontId="9" fillId="0" borderId="6" xfId="17" applyNumberFormat="1" applyFont="1" applyFill="1" applyBorder="1" applyAlignment="1">
      <alignment horizontal="right" vertical="center" shrinkToFit="1"/>
    </xf>
    <xf numFmtId="0" fontId="0" fillId="0" borderId="8" xfId="0" applyFill="1" applyBorder="1">
      <alignment vertical="center"/>
    </xf>
    <xf numFmtId="0" fontId="0" fillId="0" borderId="9" xfId="0" applyFill="1" applyBorder="1">
      <alignment vertical="center"/>
    </xf>
    <xf numFmtId="184" fontId="7" fillId="0" borderId="6" xfId="1" applyNumberFormat="1" applyFont="1" applyFill="1" applyBorder="1">
      <alignment vertical="center"/>
    </xf>
    <xf numFmtId="0" fontId="20" fillId="0" borderId="7" xfId="44" applyFont="1" applyFill="1" applyBorder="1" applyAlignment="1">
      <alignment horizontal="left" vertical="center"/>
    </xf>
    <xf numFmtId="0" fontId="2" fillId="0" borderId="3" xfId="39" applyFont="1" applyFill="1" applyBorder="1" applyAlignment="1" applyProtection="1">
      <alignment horizontal="center" vertical="center" wrapText="1"/>
      <protection locked="0"/>
    </xf>
    <xf numFmtId="0" fontId="10" fillId="0" borderId="11" xfId="43" applyFont="1" applyFill="1" applyBorder="1" applyAlignment="1">
      <alignment horizontal="center" vertical="center"/>
    </xf>
    <xf numFmtId="0" fontId="22" fillId="0" borderId="6" xfId="12" applyFont="1" applyFill="1" applyBorder="1" applyAlignment="1"/>
    <xf numFmtId="0" fontId="72" fillId="0" borderId="4" xfId="12" applyFont="1" applyFill="1" applyBorder="1" applyAlignment="1">
      <alignment vertical="center"/>
    </xf>
    <xf numFmtId="184" fontId="73" fillId="0" borderId="5" xfId="1" applyNumberFormat="1" applyFont="1" applyFill="1" applyBorder="1">
      <alignment vertical="center"/>
    </xf>
    <xf numFmtId="0" fontId="72" fillId="0" borderId="5" xfId="12" applyNumberFormat="1" applyFont="1" applyFill="1" applyBorder="1" applyAlignment="1">
      <alignment horizontal="right" vertical="center"/>
    </xf>
    <xf numFmtId="0" fontId="72" fillId="0" borderId="6" xfId="12" applyNumberFormat="1" applyFont="1" applyFill="1" applyBorder="1" applyAlignment="1">
      <alignment horizontal="right" vertical="center"/>
    </xf>
    <xf numFmtId="185" fontId="72" fillId="0" borderId="11" xfId="12" applyNumberFormat="1" applyFont="1" applyFill="1" applyBorder="1" applyAlignment="1">
      <alignment vertical="center"/>
    </xf>
    <xf numFmtId="0" fontId="68" fillId="0" borderId="5" xfId="0" applyFont="1" applyFill="1" applyBorder="1" applyAlignment="1">
      <alignment horizontal="right" vertical="center"/>
    </xf>
    <xf numFmtId="0" fontId="68" fillId="0" borderId="6" xfId="0" applyFont="1" applyFill="1" applyBorder="1" applyAlignment="1">
      <alignment horizontal="right" vertical="center"/>
    </xf>
    <xf numFmtId="0" fontId="68" fillId="0" borderId="4" xfId="12" applyFont="1" applyFill="1" applyBorder="1">
      <alignment vertical="center"/>
    </xf>
    <xf numFmtId="184" fontId="74" fillId="0" borderId="5" xfId="1" applyNumberFormat="1" applyFont="1" applyFill="1" applyBorder="1">
      <alignment vertical="center"/>
    </xf>
    <xf numFmtId="0" fontId="68" fillId="0" borderId="11" xfId="12" applyFont="1" applyFill="1" applyBorder="1" applyAlignment="1">
      <alignment vertical="center" wrapText="1"/>
    </xf>
    <xf numFmtId="0" fontId="72" fillId="0" borderId="11" xfId="12" applyFont="1" applyFill="1" applyBorder="1" applyAlignment="1">
      <alignment vertical="center"/>
    </xf>
    <xf numFmtId="0" fontId="68" fillId="0" borderId="4" xfId="0" applyFont="1" applyFill="1" applyBorder="1" applyAlignment="1">
      <alignment horizontal="left" vertical="center" shrinkToFit="1"/>
    </xf>
    <xf numFmtId="183" fontId="68" fillId="0" borderId="6" xfId="12" applyNumberFormat="1" applyFont="1" applyFill="1" applyBorder="1" applyAlignment="1">
      <alignment horizontal="center" vertical="center"/>
    </xf>
    <xf numFmtId="186" fontId="68" fillId="0" borderId="11" xfId="3" applyNumberFormat="1" applyFont="1" applyFill="1" applyBorder="1" applyAlignment="1">
      <alignment horizontal="left" vertical="center" shrinkToFit="1"/>
    </xf>
    <xf numFmtId="0" fontId="68" fillId="0" borderId="5" xfId="0" applyFont="1" applyFill="1" applyBorder="1">
      <alignment vertical="center"/>
    </xf>
    <xf numFmtId="0" fontId="68" fillId="0" borderId="6" xfId="0" applyFont="1" applyFill="1" applyBorder="1">
      <alignment vertical="center"/>
    </xf>
    <xf numFmtId="186" fontId="68" fillId="0" borderId="11" xfId="3" applyNumberFormat="1" applyFont="1" applyFill="1" applyBorder="1" applyAlignment="1" applyProtection="1">
      <alignment horizontal="left" vertical="center" shrinkToFit="1"/>
    </xf>
    <xf numFmtId="183" fontId="75" fillId="0" borderId="5" xfId="31" applyNumberFormat="1" applyFont="1" applyFill="1" applyBorder="1" applyAlignment="1">
      <alignment horizontal="right" vertical="center"/>
    </xf>
    <xf numFmtId="0" fontId="25" fillId="0" borderId="11" xfId="0" applyFont="1" applyFill="1" applyBorder="1" applyAlignment="1">
      <alignment horizontal="left" vertical="center"/>
    </xf>
    <xf numFmtId="0" fontId="68" fillId="0" borderId="7" xfId="0" applyFont="1" applyFill="1" applyBorder="1" applyAlignment="1">
      <alignment horizontal="left" vertical="center" shrinkToFit="1"/>
    </xf>
    <xf numFmtId="0" fontId="68" fillId="0" borderId="8" xfId="0" applyFont="1" applyFill="1" applyBorder="1">
      <alignment vertical="center"/>
    </xf>
    <xf numFmtId="0" fontId="68" fillId="0" borderId="9" xfId="0" applyFont="1" applyFill="1" applyBorder="1">
      <alignment vertical="center"/>
    </xf>
    <xf numFmtId="0" fontId="25" fillId="0" borderId="12" xfId="0" applyFont="1" applyFill="1" applyBorder="1" applyAlignment="1">
      <alignment horizontal="left" vertical="center"/>
    </xf>
    <xf numFmtId="183" fontId="75" fillId="0" borderId="8" xfId="31" applyNumberFormat="1" applyFont="1" applyFill="1" applyBorder="1" applyAlignment="1">
      <alignment horizontal="right" vertical="center"/>
    </xf>
    <xf numFmtId="176" fontId="76" fillId="0" borderId="5" xfId="0" applyNumberFormat="1" applyFont="1" applyFill="1" applyBorder="1" applyAlignment="1">
      <alignment vertical="center"/>
    </xf>
    <xf numFmtId="0" fontId="4" fillId="0" borderId="0" xfId="0" applyFont="1" applyFill="1" applyBorder="1" applyAlignment="1">
      <alignment horizontal="left" vertical="center" shrinkToFit="1"/>
    </xf>
    <xf numFmtId="49" fontId="48" fillId="0" borderId="0" xfId="0" applyNumberFormat="1" applyFont="1" applyAlignment="1">
      <alignment horizontal="center" vertical="center"/>
    </xf>
    <xf numFmtId="49" fontId="43" fillId="0" borderId="0" xfId="0" applyNumberFormat="1" applyFont="1" applyAlignment="1">
      <alignment horizontal="center" vertical="center"/>
    </xf>
    <xf numFmtId="0" fontId="41" fillId="0" borderId="0" xfId="0" applyFont="1" applyAlignment="1">
      <alignment horizontal="left" vertical="center"/>
    </xf>
    <xf numFmtId="0" fontId="49" fillId="0" borderId="0" xfId="0" applyFont="1" applyAlignment="1">
      <alignment horizontal="center" vertical="center"/>
    </xf>
    <xf numFmtId="0" fontId="44" fillId="0" borderId="0" xfId="0" applyFont="1" applyAlignment="1">
      <alignment horizontal="center" vertical="center" wrapText="1"/>
    </xf>
    <xf numFmtId="0" fontId="47" fillId="0" borderId="0" xfId="0" applyFont="1" applyAlignment="1">
      <alignment horizontal="center" vertical="center"/>
    </xf>
    <xf numFmtId="0" fontId="37" fillId="0" borderId="0" xfId="28"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182" fontId="1" fillId="0" borderId="0" xfId="0" applyNumberFormat="1" applyFont="1" applyAlignment="1">
      <alignment horizontal="center" vertical="center"/>
    </xf>
    <xf numFmtId="177" fontId="1" fillId="0" borderId="0" xfId="0" applyNumberFormat="1" applyFont="1" applyAlignment="1">
      <alignment horizontal="center" vertical="center"/>
    </xf>
    <xf numFmtId="0" fontId="0" fillId="0" borderId="0" xfId="0" applyFont="1" applyBorder="1" applyAlignment="1">
      <alignment horizontal="center" vertical="center"/>
    </xf>
    <xf numFmtId="177" fontId="0" fillId="0" borderId="0" xfId="0" applyNumberFormat="1" applyFont="1" applyBorder="1" applyAlignment="1">
      <alignment horizontal="center" vertical="center"/>
    </xf>
    <xf numFmtId="0" fontId="27" fillId="0" borderId="0" xfId="0" applyFont="1" applyAlignment="1">
      <alignment horizontal="justify" vertical="top"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4" fillId="0" borderId="0" xfId="0" applyFont="1" applyAlignment="1">
      <alignment horizontal="center" vertical="center"/>
    </xf>
    <xf numFmtId="0" fontId="24" fillId="0" borderId="0" xfId="0" applyFont="1" applyFill="1" applyAlignment="1">
      <alignment horizontal="center" vertical="center"/>
    </xf>
    <xf numFmtId="0" fontId="32" fillId="0" borderId="0" xfId="58" applyFont="1" applyFill="1" applyBorder="1" applyAlignment="1">
      <alignment horizontal="left" vertical="center" wrapText="1"/>
    </xf>
    <xf numFmtId="0" fontId="0" fillId="0" borderId="14" xfId="0" applyBorder="1" applyAlignment="1">
      <alignment horizontal="right" vertical="center"/>
    </xf>
    <xf numFmtId="0" fontId="1" fillId="0" borderId="0" xfId="30" applyFont="1" applyAlignment="1">
      <alignment horizontal="center" vertical="center" wrapText="1"/>
    </xf>
    <xf numFmtId="0" fontId="27" fillId="0" borderId="0" xfId="30" applyFont="1" applyAlignment="1">
      <alignment horizontal="left" vertical="top" wrapText="1"/>
    </xf>
    <xf numFmtId="0" fontId="1" fillId="0" borderId="0" xfId="0" applyFont="1" applyFill="1" applyAlignment="1">
      <alignment horizontal="right" vertical="center" wrapText="1"/>
    </xf>
    <xf numFmtId="0" fontId="0" fillId="0" borderId="0" xfId="0" applyFont="1" applyBorder="1" applyAlignment="1">
      <alignment horizontal="right" vertical="center"/>
    </xf>
    <xf numFmtId="0" fontId="17" fillId="0" borderId="0" xfId="30" applyFont="1" applyAlignment="1">
      <alignment horizontal="justify" vertical="top" wrapText="1"/>
    </xf>
    <xf numFmtId="0" fontId="18" fillId="0" borderId="0" xfId="30" applyFont="1" applyAlignment="1">
      <alignment horizontal="justify"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cellXfs>
  <cellStyles count="79">
    <cellStyle name="3232" xfId="23"/>
    <cellStyle name="百分比" xfId="2" builtinId="5"/>
    <cellStyle name="百分比 2" xfId="7"/>
    <cellStyle name="标题 1 2" xfId="10"/>
    <cellStyle name="标题 2 2" xfId="24"/>
    <cellStyle name="标题 3 2" xfId="25"/>
    <cellStyle name="标题 4 2" xfId="26"/>
    <cellStyle name="标题 5" xfId="6"/>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4"/>
    <cellStyle name="常规 2 3" xfId="20"/>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5 2" xfId="78"/>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5"/>
    <cellStyle name="检查单元格 2" xfId="62"/>
    <cellStyle name="解释性文本 2" xfId="63"/>
    <cellStyle name="警告文本 2" xfId="64"/>
    <cellStyle name="链接单元格 2" xfId="65"/>
    <cellStyle name="千位分隔" xfId="1"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3"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19"/>
    <cellStyle name="输出 2" xfId="13"/>
    <cellStyle name="输入 2" xfId="36"/>
    <cellStyle name="样式 1" xfId="77"/>
    <cellStyle name="注释 2" xfId="5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P15"/>
  <sheetViews>
    <sheetView topLeftCell="A4" workbookViewId="0">
      <selection activeCell="H6" sqref="H6:I6"/>
    </sheetView>
  </sheetViews>
  <sheetFormatPr defaultColWidth="9" defaultRowHeight="13.5"/>
  <cols>
    <col min="1" max="16" width="8.875" style="228" customWidth="1"/>
    <col min="17" max="16384" width="9" style="228"/>
  </cols>
  <sheetData>
    <row r="1" spans="1:16" ht="27.75" customHeight="1"/>
    <row r="2" spans="1:16" ht="46.5">
      <c r="A2" s="370" t="s">
        <v>0</v>
      </c>
      <c r="B2" s="370"/>
      <c r="C2" s="370"/>
      <c r="D2" s="370"/>
      <c r="E2" s="370"/>
      <c r="F2" s="370"/>
      <c r="G2" s="370"/>
      <c r="H2" s="370"/>
      <c r="I2" s="370"/>
      <c r="J2" s="370"/>
      <c r="K2" s="370"/>
      <c r="L2" s="370"/>
      <c r="M2" s="370"/>
      <c r="N2" s="370"/>
      <c r="O2" s="370"/>
      <c r="P2" s="370"/>
    </row>
    <row r="3" spans="1:16" ht="33.75">
      <c r="A3" s="229"/>
      <c r="B3" s="230"/>
      <c r="C3" s="230"/>
      <c r="D3" s="231"/>
      <c r="E3" s="232"/>
      <c r="N3" s="371"/>
      <c r="O3" s="371"/>
      <c r="P3" s="371"/>
    </row>
    <row r="4" spans="1:16" ht="46.5">
      <c r="A4" s="229"/>
      <c r="B4" s="231"/>
      <c r="C4" s="231"/>
      <c r="D4" s="231"/>
      <c r="E4" s="232"/>
      <c r="K4" s="235"/>
      <c r="N4" s="371"/>
      <c r="O4" s="371"/>
      <c r="P4" s="371"/>
    </row>
    <row r="5" spans="1:16" ht="132" customHeight="1">
      <c r="A5" s="372" t="s">
        <v>615</v>
      </c>
      <c r="B5" s="372"/>
      <c r="C5" s="372"/>
      <c r="D5" s="372"/>
      <c r="E5" s="372"/>
      <c r="F5" s="372"/>
      <c r="G5" s="372"/>
      <c r="H5" s="372"/>
      <c r="I5" s="372"/>
      <c r="J5" s="372"/>
      <c r="K5" s="372"/>
      <c r="L5" s="372"/>
      <c r="M5" s="372"/>
      <c r="N5" s="372"/>
      <c r="O5" s="372"/>
      <c r="P5" s="372"/>
    </row>
    <row r="6" spans="1:16" ht="69">
      <c r="A6" s="233"/>
      <c r="B6" s="234"/>
      <c r="C6" s="234"/>
      <c r="D6" s="234"/>
      <c r="E6" s="234"/>
      <c r="F6" s="234"/>
      <c r="G6" s="234"/>
      <c r="H6" s="373"/>
      <c r="I6" s="373"/>
      <c r="J6" s="236"/>
      <c r="K6" s="236"/>
      <c r="L6" s="236"/>
      <c r="M6" s="236"/>
      <c r="N6" s="236"/>
      <c r="O6" s="236"/>
      <c r="P6" s="236"/>
    </row>
    <row r="7" spans="1:16" ht="25.5">
      <c r="A7" s="229"/>
      <c r="B7" s="232"/>
      <c r="C7" s="232"/>
      <c r="D7" s="232"/>
      <c r="E7" s="232"/>
      <c r="F7" s="232"/>
      <c r="G7" s="232"/>
      <c r="H7" s="232"/>
      <c r="I7" s="232"/>
    </row>
    <row r="8" spans="1:16" ht="25.5">
      <c r="A8" s="229"/>
      <c r="B8" s="232"/>
      <c r="C8" s="232"/>
      <c r="D8" s="232"/>
      <c r="E8" s="232"/>
      <c r="F8" s="232"/>
      <c r="G8" s="232"/>
      <c r="H8" s="232"/>
      <c r="I8" s="232"/>
    </row>
    <row r="9" spans="1:16" ht="6" customHeight="1">
      <c r="A9" s="229"/>
      <c r="B9" s="232"/>
      <c r="C9" s="232"/>
      <c r="D9" s="232"/>
      <c r="E9" s="232"/>
      <c r="F9" s="232"/>
      <c r="G9" s="232"/>
      <c r="H9" s="232"/>
      <c r="I9" s="232"/>
    </row>
    <row r="10" spans="1:16" ht="69.95" customHeight="1">
      <c r="A10" s="368" t="s">
        <v>613</v>
      </c>
      <c r="B10" s="368"/>
      <c r="C10" s="368"/>
      <c r="D10" s="368"/>
      <c r="E10" s="368"/>
      <c r="F10" s="368"/>
      <c r="G10" s="368"/>
      <c r="H10" s="368"/>
      <c r="I10" s="368"/>
      <c r="J10" s="368"/>
      <c r="K10" s="368"/>
      <c r="L10" s="368"/>
      <c r="M10" s="368"/>
      <c r="N10" s="368"/>
      <c r="O10" s="368"/>
      <c r="P10" s="368"/>
    </row>
    <row r="11" spans="1:16" ht="58.5" customHeight="1">
      <c r="A11" s="229"/>
      <c r="B11" s="232"/>
      <c r="C11" s="232"/>
      <c r="D11" s="232"/>
      <c r="E11" s="232"/>
      <c r="F11" s="232"/>
      <c r="G11" s="232"/>
      <c r="H11" s="232"/>
      <c r="I11" s="232"/>
    </row>
    <row r="12" spans="1:16" ht="25.5">
      <c r="A12" s="229"/>
      <c r="B12" s="232"/>
      <c r="C12" s="232"/>
      <c r="D12" s="232"/>
      <c r="E12" s="232"/>
      <c r="F12" s="232"/>
      <c r="G12" s="232"/>
      <c r="H12" s="232"/>
      <c r="I12" s="232"/>
    </row>
    <row r="13" spans="1:16" ht="25.5">
      <c r="A13" s="229"/>
      <c r="B13" s="369"/>
      <c r="C13" s="369"/>
      <c r="D13" s="369"/>
      <c r="E13" s="369"/>
      <c r="F13" s="369"/>
      <c r="G13" s="369"/>
      <c r="H13" s="369"/>
      <c r="I13" s="369"/>
    </row>
    <row r="14" spans="1:16" ht="25.5">
      <c r="A14" s="229"/>
      <c r="B14" s="232"/>
      <c r="C14" s="232"/>
      <c r="D14" s="232"/>
      <c r="E14" s="232"/>
      <c r="F14" s="232"/>
      <c r="G14" s="232"/>
      <c r="H14" s="232"/>
      <c r="I14" s="232"/>
    </row>
    <row r="15" spans="1:16" ht="25.5">
      <c r="A15" s="229"/>
      <c r="B15" s="232"/>
      <c r="C15" s="232"/>
      <c r="D15" s="232"/>
      <c r="E15" s="232"/>
      <c r="F15" s="232"/>
      <c r="G15" s="232"/>
      <c r="H15" s="232"/>
      <c r="I15" s="232"/>
    </row>
  </sheetData>
  <mergeCells count="7">
    <mergeCell ref="A10:P10"/>
    <mergeCell ref="B13:I13"/>
    <mergeCell ref="A2:P2"/>
    <mergeCell ref="N3:P3"/>
    <mergeCell ref="N4:P4"/>
    <mergeCell ref="A5:P5"/>
    <mergeCell ref="H6:I6"/>
  </mergeCells>
  <phoneticPr fontId="69" type="noConversion"/>
  <printOptions horizontalCentered="1"/>
  <pageMargins left="0.118110236220472" right="0.118110236220472" top="0.35433070866141703" bottom="0.35433070866141703" header="0.31496062992126" footer="0.31496062992126"/>
  <pageSetup paperSize="9" orientation="landscape" horizontalDpi="200" verticalDpi="300" r:id="rId1"/>
</worksheet>
</file>

<file path=xl/worksheets/sheet10.xml><?xml version="1.0" encoding="utf-8"?>
<worksheet xmlns="http://schemas.openxmlformats.org/spreadsheetml/2006/main" xmlns:r="http://schemas.openxmlformats.org/officeDocument/2006/relationships">
  <sheetPr codeName="Sheet11">
    <tabColor rgb="FFFF0000"/>
  </sheetPr>
  <dimension ref="A1:D8"/>
  <sheetViews>
    <sheetView workbookViewId="0">
      <selection activeCell="F8" sqref="F8"/>
    </sheetView>
  </sheetViews>
  <sheetFormatPr defaultColWidth="9" defaultRowHeight="13.5"/>
  <cols>
    <col min="1" max="4" width="21.375" customWidth="1"/>
  </cols>
  <sheetData>
    <row r="1" spans="1:4">
      <c r="A1" s="1" t="s">
        <v>391</v>
      </c>
    </row>
    <row r="2" spans="1:4" ht="51" customHeight="1">
      <c r="A2" s="382" t="s">
        <v>392</v>
      </c>
      <c r="B2" s="382"/>
      <c r="C2" s="382"/>
      <c r="D2" s="382"/>
    </row>
    <row r="3" spans="1:4" ht="18.75">
      <c r="A3" s="384" t="s">
        <v>393</v>
      </c>
      <c r="B3" s="384"/>
      <c r="C3" s="384"/>
      <c r="D3" s="384"/>
    </row>
    <row r="4" spans="1:4">
      <c r="D4" s="71" t="s">
        <v>30</v>
      </c>
    </row>
    <row r="5" spans="1:4" ht="23.25" customHeight="1">
      <c r="A5" s="149" t="s">
        <v>394</v>
      </c>
      <c r="B5" s="150" t="s">
        <v>395</v>
      </c>
      <c r="C5" s="151" t="s">
        <v>396</v>
      </c>
      <c r="D5" s="152" t="s">
        <v>397</v>
      </c>
    </row>
    <row r="6" spans="1:4" ht="18.75" customHeight="1">
      <c r="A6" s="153" t="s">
        <v>395</v>
      </c>
      <c r="B6" s="154">
        <f>SUM(C6:D6)</f>
        <v>20643</v>
      </c>
      <c r="C6" s="155">
        <f>SUM(C7:C7)</f>
        <v>6286</v>
      </c>
      <c r="D6" s="147">
        <f>SUM(D7:D7)</f>
        <v>14357</v>
      </c>
    </row>
    <row r="7" spans="1:4" ht="18.75" customHeight="1">
      <c r="A7" s="108" t="s">
        <v>398</v>
      </c>
      <c r="B7" s="156">
        <f>SUM(C7:D7)</f>
        <v>20643</v>
      </c>
      <c r="C7" s="157">
        <v>6286</v>
      </c>
      <c r="D7" s="148">
        <v>14357</v>
      </c>
    </row>
    <row r="8" spans="1:4" ht="36.75" customHeight="1">
      <c r="A8" s="386" t="s">
        <v>399</v>
      </c>
      <c r="B8" s="386"/>
      <c r="C8" s="386"/>
      <c r="D8" s="386"/>
    </row>
  </sheetData>
  <mergeCells count="3">
    <mergeCell ref="A2:D2"/>
    <mergeCell ref="A3:D3"/>
    <mergeCell ref="A8:D8"/>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codeName="Sheet12">
    <tabColor rgb="FFFF0000"/>
  </sheetPr>
  <dimension ref="A1:B27"/>
  <sheetViews>
    <sheetView workbookViewId="0">
      <selection activeCell="B14" sqref="B14"/>
    </sheetView>
  </sheetViews>
  <sheetFormatPr defaultColWidth="9" defaultRowHeight="13.5"/>
  <cols>
    <col min="1" max="2" width="44.375" customWidth="1"/>
  </cols>
  <sheetData>
    <row r="1" spans="1:2">
      <c r="A1" s="1" t="s">
        <v>400</v>
      </c>
    </row>
    <row r="2" spans="1:2" ht="51.95" customHeight="1">
      <c r="A2" s="382" t="s">
        <v>392</v>
      </c>
      <c r="B2" s="382"/>
    </row>
    <row r="3" spans="1:2" ht="18.75">
      <c r="A3" s="384" t="s">
        <v>401</v>
      </c>
      <c r="B3" s="384"/>
    </row>
    <row r="4" spans="1:2" ht="17.25" customHeight="1">
      <c r="B4" s="71" t="s">
        <v>30</v>
      </c>
    </row>
    <row r="5" spans="1:2" ht="26.25" customHeight="1">
      <c r="A5" s="303" t="s">
        <v>402</v>
      </c>
      <c r="B5" s="304" t="s">
        <v>98</v>
      </c>
    </row>
    <row r="6" spans="1:2" ht="26.25" customHeight="1">
      <c r="A6" s="143" t="s">
        <v>403</v>
      </c>
      <c r="B6" s="144" t="s">
        <v>97</v>
      </c>
    </row>
    <row r="7" spans="1:2" ht="18.75" customHeight="1">
      <c r="A7" s="145" t="s">
        <v>404</v>
      </c>
      <c r="B7" s="146">
        <f>B8+B13</f>
        <v>0</v>
      </c>
    </row>
    <row r="8" spans="1:2" ht="18.75" customHeight="1">
      <c r="A8" s="305" t="s">
        <v>405</v>
      </c>
      <c r="B8" s="146">
        <f>SUM(B9:B12)</f>
        <v>0</v>
      </c>
    </row>
    <row r="9" spans="1:2" ht="18.75" customHeight="1">
      <c r="A9" s="306" t="s">
        <v>406</v>
      </c>
      <c r="B9" s="147"/>
    </row>
    <row r="10" spans="1:2" ht="18.75" customHeight="1">
      <c r="A10" s="306" t="s">
        <v>407</v>
      </c>
      <c r="B10" s="147"/>
    </row>
    <row r="11" spans="1:2" ht="18.75" customHeight="1">
      <c r="A11" s="306" t="s">
        <v>408</v>
      </c>
      <c r="B11" s="147"/>
    </row>
    <row r="12" spans="1:2" ht="18.75" customHeight="1">
      <c r="A12" s="306" t="s">
        <v>409</v>
      </c>
      <c r="B12" s="147"/>
    </row>
    <row r="13" spans="1:2" ht="18.75" customHeight="1">
      <c r="A13" s="307" t="s">
        <v>410</v>
      </c>
      <c r="B13" s="146">
        <f>SUM(B14:B27)</f>
        <v>0</v>
      </c>
    </row>
    <row r="14" spans="1:2" ht="18.75" customHeight="1">
      <c r="A14" s="306" t="s">
        <v>411</v>
      </c>
      <c r="B14" s="147"/>
    </row>
    <row r="15" spans="1:2" ht="18.75" customHeight="1">
      <c r="A15" s="306" t="s">
        <v>412</v>
      </c>
      <c r="B15" s="147"/>
    </row>
    <row r="16" spans="1:2" ht="18.75" customHeight="1">
      <c r="A16" s="308" t="s">
        <v>413</v>
      </c>
      <c r="B16" s="147"/>
    </row>
    <row r="17" spans="1:2" ht="18.75" customHeight="1">
      <c r="A17" s="308" t="s">
        <v>414</v>
      </c>
      <c r="B17" s="147"/>
    </row>
    <row r="18" spans="1:2" ht="18.75" customHeight="1">
      <c r="A18" s="308" t="s">
        <v>415</v>
      </c>
      <c r="B18" s="147"/>
    </row>
    <row r="19" spans="1:2" ht="18.75" customHeight="1">
      <c r="A19" s="308" t="s">
        <v>416</v>
      </c>
      <c r="B19" s="147"/>
    </row>
    <row r="20" spans="1:2" ht="18.75" customHeight="1">
      <c r="A20" s="308" t="s">
        <v>417</v>
      </c>
      <c r="B20" s="147"/>
    </row>
    <row r="21" spans="1:2" ht="18.75" customHeight="1">
      <c r="A21" s="308" t="s">
        <v>418</v>
      </c>
      <c r="B21" s="147"/>
    </row>
    <row r="22" spans="1:2" ht="18.75" customHeight="1">
      <c r="A22" s="308" t="s">
        <v>419</v>
      </c>
      <c r="B22" s="147"/>
    </row>
    <row r="23" spans="1:2" ht="18.75" customHeight="1">
      <c r="A23" s="308" t="s">
        <v>420</v>
      </c>
      <c r="B23" s="147"/>
    </row>
    <row r="24" spans="1:2" ht="18.75" customHeight="1">
      <c r="A24" s="308" t="s">
        <v>421</v>
      </c>
      <c r="B24" s="147"/>
    </row>
    <row r="25" spans="1:2" ht="18.75" customHeight="1">
      <c r="A25" s="308" t="s">
        <v>422</v>
      </c>
      <c r="B25" s="147"/>
    </row>
    <row r="26" spans="1:2" ht="18.75" customHeight="1">
      <c r="A26" s="308" t="s">
        <v>423</v>
      </c>
      <c r="B26" s="147"/>
    </row>
    <row r="27" spans="1:2" ht="18.75" customHeight="1">
      <c r="A27" s="309" t="s">
        <v>424</v>
      </c>
      <c r="B27" s="148"/>
    </row>
  </sheetData>
  <mergeCells count="2">
    <mergeCell ref="A2:B2"/>
    <mergeCell ref="A3:B3"/>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codeName="Sheet13"/>
  <dimension ref="A2:A3"/>
  <sheetViews>
    <sheetView workbookViewId="0">
      <selection activeCell="D3" sqref="D3"/>
    </sheetView>
  </sheetViews>
  <sheetFormatPr defaultColWidth="9" defaultRowHeight="13.5"/>
  <cols>
    <col min="1" max="1" width="95" customWidth="1"/>
    <col min="3" max="4" width="12.625"/>
  </cols>
  <sheetData>
    <row r="2" spans="1:1" ht="53.1" customHeight="1">
      <c r="A2" s="22" t="s">
        <v>425</v>
      </c>
    </row>
    <row r="3" spans="1:1" ht="354" customHeight="1">
      <c r="A3" s="142" t="s">
        <v>614</v>
      </c>
    </row>
  </sheetData>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codeName="Sheet14">
    <tabColor rgb="FFFF0000"/>
    <pageSetUpPr fitToPage="1"/>
  </sheetPr>
  <dimension ref="A1:P73"/>
  <sheetViews>
    <sheetView topLeftCell="D4" workbookViewId="0">
      <selection activeCell="J7" sqref="J7"/>
    </sheetView>
  </sheetViews>
  <sheetFormatPr defaultColWidth="9" defaultRowHeight="13.5"/>
  <cols>
    <col min="1" max="1" width="19.875" customWidth="1"/>
    <col min="2" max="2" width="12.125" customWidth="1"/>
    <col min="3" max="3" width="13.75" customWidth="1"/>
    <col min="4" max="6" width="14.625" customWidth="1"/>
    <col min="7" max="7" width="12.625"/>
    <col min="9" max="9" width="20.625" customWidth="1"/>
    <col min="10" max="13" width="14.5" customWidth="1"/>
    <col min="14" max="14" width="14.5" style="1" customWidth="1"/>
    <col min="15" max="16" width="8.625" customWidth="1"/>
  </cols>
  <sheetData>
    <row r="1" spans="1:16">
      <c r="A1" t="s">
        <v>426</v>
      </c>
    </row>
    <row r="2" spans="1:16" ht="27">
      <c r="B2" s="375" t="s">
        <v>427</v>
      </c>
      <c r="C2" s="375"/>
      <c r="D2" s="375"/>
      <c r="E2" s="375"/>
      <c r="F2" s="375"/>
      <c r="G2" s="375"/>
      <c r="H2" s="375"/>
      <c r="I2" s="375"/>
      <c r="J2" s="375"/>
      <c r="K2" s="375"/>
      <c r="L2" s="375"/>
      <c r="M2" s="375"/>
      <c r="N2" s="376"/>
    </row>
    <row r="4" spans="1:16">
      <c r="O4" s="387" t="s">
        <v>30</v>
      </c>
      <c r="P4" s="387"/>
    </row>
    <row r="5" spans="1:16" ht="58.5" customHeight="1">
      <c r="A5" s="310" t="s">
        <v>428</v>
      </c>
      <c r="B5" s="139" t="s">
        <v>94</v>
      </c>
      <c r="C5" s="139" t="s">
        <v>429</v>
      </c>
      <c r="D5" s="139" t="s">
        <v>96</v>
      </c>
      <c r="E5" s="139" t="s">
        <v>97</v>
      </c>
      <c r="F5" s="139" t="s">
        <v>98</v>
      </c>
      <c r="G5" s="139" t="s">
        <v>430</v>
      </c>
      <c r="H5" s="311" t="s">
        <v>431</v>
      </c>
      <c r="I5" s="310" t="s">
        <v>155</v>
      </c>
      <c r="J5" s="139" t="s">
        <v>94</v>
      </c>
      <c r="K5" s="139" t="s">
        <v>429</v>
      </c>
      <c r="L5" s="139" t="s">
        <v>96</v>
      </c>
      <c r="M5" s="139" t="s">
        <v>97</v>
      </c>
      <c r="N5" s="139" t="s">
        <v>98</v>
      </c>
      <c r="O5" s="139" t="s">
        <v>430</v>
      </c>
      <c r="P5" s="311" t="s">
        <v>431</v>
      </c>
    </row>
    <row r="6" spans="1:16" ht="32.25" customHeight="1">
      <c r="A6" s="312" t="s">
        <v>432</v>
      </c>
      <c r="B6" s="140">
        <f t="shared" ref="B6:F6" si="0">B7+B14</f>
        <v>307828</v>
      </c>
      <c r="C6" s="140">
        <v>236850</v>
      </c>
      <c r="D6" s="140">
        <v>236850</v>
      </c>
      <c r="E6" s="140">
        <f t="shared" si="0"/>
        <v>239387</v>
      </c>
      <c r="F6" s="140">
        <f t="shared" si="0"/>
        <v>239387</v>
      </c>
      <c r="G6" s="258" t="s">
        <v>103</v>
      </c>
      <c r="H6" s="313" t="s">
        <v>103</v>
      </c>
      <c r="I6" s="314" t="s">
        <v>102</v>
      </c>
      <c r="J6" s="140">
        <f>J7+J14</f>
        <v>307828</v>
      </c>
      <c r="K6" s="140">
        <v>236850</v>
      </c>
      <c r="L6" s="140">
        <v>236850</v>
      </c>
      <c r="M6" s="140">
        <f>M7+M14</f>
        <v>239387</v>
      </c>
      <c r="N6" s="140">
        <f>N7+N14</f>
        <v>239387</v>
      </c>
      <c r="O6" s="245" t="s">
        <v>103</v>
      </c>
      <c r="P6" s="133" t="s">
        <v>103</v>
      </c>
    </row>
    <row r="7" spans="1:16" ht="32.25" customHeight="1">
      <c r="A7" s="315" t="s">
        <v>104</v>
      </c>
      <c r="B7" s="140">
        <f t="shared" ref="B7:F7" si="1">SUM(SUM(B8:B10))</f>
        <v>304000</v>
      </c>
      <c r="C7" s="140">
        <v>233022</v>
      </c>
      <c r="D7" s="140">
        <v>233022</v>
      </c>
      <c r="E7" s="140">
        <f t="shared" si="1"/>
        <v>235559</v>
      </c>
      <c r="F7" s="140">
        <f t="shared" si="1"/>
        <v>235559</v>
      </c>
      <c r="G7" s="132">
        <f>F7/D7*100</f>
        <v>101.08873840238262</v>
      </c>
      <c r="H7" s="133">
        <f>0.858432395793095*100</f>
        <v>85.843239579309511</v>
      </c>
      <c r="I7" s="316" t="s">
        <v>105</v>
      </c>
      <c r="J7" s="140">
        <f>SUM(J8:J13)</f>
        <v>178140</v>
      </c>
      <c r="K7" s="140">
        <v>169867</v>
      </c>
      <c r="L7" s="140">
        <v>169867</v>
      </c>
      <c r="M7" s="140">
        <f>SUM(M8:M13)</f>
        <v>189510</v>
      </c>
      <c r="N7" s="140">
        <f>SUM(N8:N13)</f>
        <v>189510</v>
      </c>
      <c r="O7" s="132">
        <f>N7/L7*100</f>
        <v>111.56375281838145</v>
      </c>
      <c r="P7" s="133">
        <f>0.766858877086495*100</f>
        <v>76.685887708649503</v>
      </c>
    </row>
    <row r="8" spans="1:16" ht="32.25" customHeight="1">
      <c r="A8" s="317" t="s">
        <v>433</v>
      </c>
      <c r="B8" s="99">
        <v>330</v>
      </c>
      <c r="C8" s="99">
        <v>330</v>
      </c>
      <c r="D8" s="318">
        <v>330</v>
      </c>
      <c r="E8" s="134"/>
      <c r="F8" s="134"/>
      <c r="G8" s="135">
        <f t="shared" ref="G8" si="2">F8/D8*100</f>
        <v>0</v>
      </c>
      <c r="H8" s="136"/>
      <c r="I8" s="317" t="s">
        <v>434</v>
      </c>
      <c r="J8" s="134"/>
      <c r="K8" s="134"/>
      <c r="L8" s="134"/>
      <c r="M8" s="134"/>
      <c r="N8" s="134"/>
      <c r="O8" s="135"/>
      <c r="P8" s="136"/>
    </row>
    <row r="9" spans="1:16" ht="32.25" customHeight="1">
      <c r="A9" s="317" t="s">
        <v>435</v>
      </c>
      <c r="B9" s="99">
        <v>299670</v>
      </c>
      <c r="C9" s="99">
        <v>230285</v>
      </c>
      <c r="D9" s="318">
        <v>230285</v>
      </c>
      <c r="E9" s="99">
        <v>232629</v>
      </c>
      <c r="F9" s="99">
        <v>232629</v>
      </c>
      <c r="G9" s="135">
        <f>F9/D9*100</f>
        <v>101.01786916212518</v>
      </c>
      <c r="H9" s="136">
        <f>0.848682626429192*100</f>
        <v>84.868262642919206</v>
      </c>
      <c r="I9" s="317" t="s">
        <v>436</v>
      </c>
      <c r="J9" s="99">
        <v>174312</v>
      </c>
      <c r="K9" s="99">
        <v>167444</v>
      </c>
      <c r="L9" s="318">
        <v>167444</v>
      </c>
      <c r="M9" s="99">
        <v>187407</v>
      </c>
      <c r="N9" s="99">
        <v>187407</v>
      </c>
      <c r="O9" s="135">
        <f>N9/L9*100</f>
        <v>111.922194883065</v>
      </c>
      <c r="P9" s="136">
        <f>0.762260175630549*100</f>
        <v>76.226017563054896</v>
      </c>
    </row>
    <row r="10" spans="1:16" ht="32.25" customHeight="1">
      <c r="A10" s="317" t="s">
        <v>437</v>
      </c>
      <c r="B10" s="99">
        <v>4000</v>
      </c>
      <c r="C10" s="99">
        <v>2407</v>
      </c>
      <c r="D10" s="318">
        <v>2407</v>
      </c>
      <c r="E10" s="99">
        <v>2930</v>
      </c>
      <c r="F10" s="99">
        <v>2930</v>
      </c>
      <c r="G10" s="135">
        <f t="shared" ref="G10" si="3">F10/D10*100</f>
        <v>121.72829248026601</v>
      </c>
      <c r="H10" s="136"/>
      <c r="I10" s="317" t="s">
        <v>438</v>
      </c>
      <c r="J10" s="99">
        <v>3828</v>
      </c>
      <c r="K10" s="99">
        <v>2423</v>
      </c>
      <c r="L10" s="318">
        <v>2423</v>
      </c>
      <c r="M10" s="99">
        <v>2103</v>
      </c>
      <c r="N10" s="99">
        <v>2103</v>
      </c>
      <c r="O10" s="135">
        <f>N10/L10*100</f>
        <v>86.793231531159705</v>
      </c>
      <c r="P10" s="136">
        <f>1.65851735015773*100</f>
        <v>165.85173501577299</v>
      </c>
    </row>
    <row r="11" spans="1:16" ht="32.25" customHeight="1">
      <c r="A11" s="319"/>
      <c r="B11" s="320"/>
      <c r="C11" s="320"/>
      <c r="D11" s="320"/>
      <c r="E11" s="320"/>
      <c r="F11" s="135"/>
      <c r="G11" s="320"/>
      <c r="H11" s="321"/>
      <c r="I11" s="317" t="s">
        <v>439</v>
      </c>
      <c r="J11" s="134"/>
      <c r="K11" s="134"/>
      <c r="L11" s="134"/>
      <c r="M11" s="134"/>
      <c r="N11" s="134"/>
      <c r="O11" s="135"/>
      <c r="P11" s="136"/>
    </row>
    <row r="12" spans="1:16" ht="32.25" customHeight="1">
      <c r="A12" s="319"/>
      <c r="B12" s="320"/>
      <c r="C12" s="320"/>
      <c r="D12" s="320"/>
      <c r="E12" s="320"/>
      <c r="F12" s="135"/>
      <c r="G12" s="320"/>
      <c r="H12" s="321"/>
      <c r="I12" s="317" t="s">
        <v>440</v>
      </c>
      <c r="J12" s="134"/>
      <c r="K12" s="134"/>
      <c r="L12" s="134"/>
      <c r="M12" s="134"/>
      <c r="N12" s="134"/>
      <c r="O12" s="135"/>
      <c r="P12" s="136"/>
    </row>
    <row r="13" spans="1:16" ht="32.25" customHeight="1">
      <c r="A13" s="319"/>
      <c r="B13" s="320"/>
      <c r="C13" s="320"/>
      <c r="D13" s="320"/>
      <c r="E13" s="320"/>
      <c r="F13" s="135"/>
      <c r="G13" s="320"/>
      <c r="H13" s="321"/>
      <c r="I13" s="317" t="s">
        <v>441</v>
      </c>
      <c r="J13" s="134"/>
      <c r="K13" s="134"/>
      <c r="L13" s="134"/>
      <c r="M13" s="134"/>
      <c r="N13" s="134"/>
      <c r="O13" s="135"/>
      <c r="P13" s="136"/>
    </row>
    <row r="14" spans="1:16" ht="32.25" customHeight="1">
      <c r="A14" s="315" t="s">
        <v>131</v>
      </c>
      <c r="B14" s="140">
        <f t="shared" ref="B14:F14" si="4">SUM(B15:B17)+B20+B21</f>
        <v>3828</v>
      </c>
      <c r="C14" s="140">
        <v>3828</v>
      </c>
      <c r="D14" s="140">
        <v>3828</v>
      </c>
      <c r="E14" s="140">
        <f t="shared" si="4"/>
        <v>3828</v>
      </c>
      <c r="F14" s="140">
        <f t="shared" si="4"/>
        <v>3828</v>
      </c>
      <c r="G14" s="258" t="s">
        <v>103</v>
      </c>
      <c r="H14" s="313" t="s">
        <v>103</v>
      </c>
      <c r="I14" s="316" t="s">
        <v>132</v>
      </c>
      <c r="J14" s="140">
        <f t="shared" ref="J14:N14" si="5">SUM(J15:J17)+J20+J21</f>
        <v>129688</v>
      </c>
      <c r="K14" s="140">
        <v>66983</v>
      </c>
      <c r="L14" s="140">
        <v>66983</v>
      </c>
      <c r="M14" s="140">
        <f t="shared" si="5"/>
        <v>49877</v>
      </c>
      <c r="N14" s="140">
        <f t="shared" si="5"/>
        <v>49877</v>
      </c>
      <c r="O14" s="258" t="s">
        <v>103</v>
      </c>
      <c r="P14" s="313" t="s">
        <v>103</v>
      </c>
    </row>
    <row r="15" spans="1:16" ht="27.75" customHeight="1">
      <c r="A15" s="137" t="s">
        <v>133</v>
      </c>
      <c r="B15" s="134"/>
      <c r="C15" s="134"/>
      <c r="D15" s="134"/>
      <c r="E15" s="134"/>
      <c r="F15" s="134"/>
      <c r="G15" s="258" t="s">
        <v>103</v>
      </c>
      <c r="H15" s="313" t="s">
        <v>103</v>
      </c>
      <c r="I15" s="322" t="s">
        <v>134</v>
      </c>
      <c r="J15" s="99">
        <v>78849</v>
      </c>
      <c r="K15" s="99">
        <v>65578</v>
      </c>
      <c r="L15" s="323">
        <v>65578</v>
      </c>
      <c r="M15" s="99">
        <v>11026</v>
      </c>
      <c r="N15" s="99">
        <v>11026</v>
      </c>
      <c r="O15" s="258" t="s">
        <v>103</v>
      </c>
      <c r="P15" s="313" t="s">
        <v>103</v>
      </c>
    </row>
    <row r="16" spans="1:16" ht="27.75" customHeight="1">
      <c r="A16" s="324" t="s">
        <v>135</v>
      </c>
      <c r="B16" s="134"/>
      <c r="C16" s="134"/>
      <c r="D16" s="134"/>
      <c r="E16" s="134"/>
      <c r="F16" s="134"/>
      <c r="G16" s="258" t="s">
        <v>103</v>
      </c>
      <c r="H16" s="313" t="s">
        <v>103</v>
      </c>
      <c r="I16" s="322" t="s">
        <v>136</v>
      </c>
      <c r="J16" s="134"/>
      <c r="K16" s="134"/>
      <c r="L16" s="134"/>
      <c r="M16" s="134"/>
      <c r="N16" s="134"/>
      <c r="O16" s="258" t="s">
        <v>103</v>
      </c>
      <c r="P16" s="313" t="s">
        <v>103</v>
      </c>
    </row>
    <row r="17" spans="1:16" ht="27.75" customHeight="1">
      <c r="A17" s="324" t="s">
        <v>442</v>
      </c>
      <c r="B17" s="134"/>
      <c r="C17" s="134"/>
      <c r="D17" s="134"/>
      <c r="E17" s="134"/>
      <c r="F17" s="134"/>
      <c r="G17" s="258" t="s">
        <v>103</v>
      </c>
      <c r="H17" s="313" t="s">
        <v>103</v>
      </c>
      <c r="I17" s="322" t="s">
        <v>443</v>
      </c>
      <c r="J17" s="134"/>
      <c r="K17" s="134"/>
      <c r="L17" s="134"/>
      <c r="M17" s="134"/>
      <c r="N17" s="134"/>
      <c r="O17" s="258" t="s">
        <v>103</v>
      </c>
      <c r="P17" s="313" t="s">
        <v>103</v>
      </c>
    </row>
    <row r="18" spans="1:16" ht="27.75" customHeight="1">
      <c r="A18" s="324" t="s">
        <v>444</v>
      </c>
      <c r="B18" s="134"/>
      <c r="C18" s="134"/>
      <c r="D18" s="134"/>
      <c r="E18" s="134"/>
      <c r="F18" s="134"/>
      <c r="G18" s="258" t="s">
        <v>103</v>
      </c>
      <c r="H18" s="313" t="s">
        <v>103</v>
      </c>
      <c r="I18" s="322" t="s">
        <v>445</v>
      </c>
      <c r="J18" s="134"/>
      <c r="K18" s="134"/>
      <c r="L18" s="134"/>
      <c r="M18" s="134"/>
      <c r="N18" s="134"/>
      <c r="O18" s="258" t="s">
        <v>103</v>
      </c>
      <c r="P18" s="313" t="s">
        <v>103</v>
      </c>
    </row>
    <row r="19" spans="1:16" ht="27.75" customHeight="1">
      <c r="A19" s="324" t="s">
        <v>446</v>
      </c>
      <c r="B19" s="134"/>
      <c r="C19" s="134"/>
      <c r="D19" s="134"/>
      <c r="E19" s="134"/>
      <c r="F19" s="134"/>
      <c r="G19" s="258" t="s">
        <v>103</v>
      </c>
      <c r="H19" s="313" t="s">
        <v>103</v>
      </c>
      <c r="I19" s="322" t="s">
        <v>447</v>
      </c>
      <c r="J19" s="134"/>
      <c r="K19" s="134"/>
      <c r="L19" s="134"/>
      <c r="M19" s="134"/>
      <c r="N19" s="134"/>
      <c r="O19" s="258" t="s">
        <v>103</v>
      </c>
      <c r="P19" s="313" t="s">
        <v>103</v>
      </c>
    </row>
    <row r="20" spans="1:16" ht="33" customHeight="1">
      <c r="A20" s="317" t="s">
        <v>448</v>
      </c>
      <c r="B20" s="134"/>
      <c r="C20" s="134"/>
      <c r="D20" s="134"/>
      <c r="E20" s="134"/>
      <c r="F20" s="134"/>
      <c r="G20" s="258" t="s">
        <v>103</v>
      </c>
      <c r="H20" s="313" t="s">
        <v>103</v>
      </c>
      <c r="I20" s="322" t="s">
        <v>146</v>
      </c>
      <c r="J20" s="99">
        <v>50839</v>
      </c>
      <c r="K20" s="99">
        <v>0</v>
      </c>
      <c r="L20" s="323">
        <v>0</v>
      </c>
      <c r="M20" s="99">
        <v>21000</v>
      </c>
      <c r="N20" s="99">
        <v>21000</v>
      </c>
      <c r="O20" s="258" t="s">
        <v>103</v>
      </c>
      <c r="P20" s="313" t="s">
        <v>103</v>
      </c>
    </row>
    <row r="21" spans="1:16" ht="27.75" customHeight="1">
      <c r="A21" s="325" t="s">
        <v>449</v>
      </c>
      <c r="B21" s="326">
        <v>3828</v>
      </c>
      <c r="C21" s="326">
        <v>3828</v>
      </c>
      <c r="D21" s="327">
        <v>3828</v>
      </c>
      <c r="E21" s="326">
        <v>3828</v>
      </c>
      <c r="F21" s="326">
        <v>3828</v>
      </c>
      <c r="G21" s="211" t="s">
        <v>103</v>
      </c>
      <c r="H21" s="328" t="s">
        <v>103</v>
      </c>
      <c r="I21" s="141" t="s">
        <v>450</v>
      </c>
      <c r="J21" s="329"/>
      <c r="K21" s="330">
        <v>1405</v>
      </c>
      <c r="L21" s="331">
        <v>1405</v>
      </c>
      <c r="M21" s="330">
        <v>17851</v>
      </c>
      <c r="N21" s="330">
        <v>17851</v>
      </c>
      <c r="O21" s="211" t="s">
        <v>103</v>
      </c>
      <c r="P21" s="328" t="s">
        <v>103</v>
      </c>
    </row>
    <row r="22" spans="1:16" ht="27.75" customHeight="1"/>
    <row r="65" hidden="1"/>
    <row r="68" hidden="1"/>
    <row r="70" hidden="1"/>
    <row r="71" hidden="1"/>
    <row r="72" hidden="1"/>
    <row r="73" hidden="1"/>
  </sheetData>
  <mergeCells count="2">
    <mergeCell ref="B2:N2"/>
    <mergeCell ref="O4:P4"/>
  </mergeCells>
  <phoneticPr fontId="69" type="noConversion"/>
  <printOptions horizontalCentered="1"/>
  <pageMargins left="0.19685039370078741" right="0.19685039370078741" top="0.74803149606299213" bottom="0.59055118110236227" header="0.31496062992125984" footer="0.31496062992125984"/>
  <pageSetup paperSize="9" scale="66" orientation="landscape" verticalDpi="300" r:id="rId1"/>
  <headerFooter>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16"/>
  <dimension ref="A1:D52"/>
  <sheetViews>
    <sheetView topLeftCell="A2" workbookViewId="0">
      <selection activeCell="A2" sqref="A2:D52"/>
    </sheetView>
  </sheetViews>
  <sheetFormatPr defaultColWidth="9" defaultRowHeight="14.25"/>
  <cols>
    <col min="1" max="3" width="20.875" style="97" customWidth="1"/>
    <col min="4" max="4" width="26.625" style="97" customWidth="1"/>
    <col min="5" max="256" width="9" style="97"/>
    <col min="257" max="260" width="20.875" style="97" customWidth="1"/>
    <col min="261" max="512" width="9" style="97"/>
    <col min="513" max="516" width="20.875" style="97" customWidth="1"/>
    <col min="517" max="768" width="9" style="97"/>
    <col min="769" max="772" width="20.875" style="97" customWidth="1"/>
    <col min="773" max="1024" width="10" style="97"/>
    <col min="1025" max="1028" width="20.875" style="97" customWidth="1"/>
    <col min="1029" max="1280" width="9" style="97"/>
    <col min="1281" max="1284" width="20.875" style="97" customWidth="1"/>
    <col min="1285" max="1536" width="9" style="97"/>
    <col min="1537" max="1540" width="20.875" style="97" customWidth="1"/>
    <col min="1541" max="1792" width="9" style="97"/>
    <col min="1793" max="1796" width="20.875" style="97" customWidth="1"/>
    <col min="1797" max="2048" width="10" style="97"/>
    <col min="2049" max="2052" width="20.875" style="97" customWidth="1"/>
    <col min="2053" max="2304" width="9" style="97"/>
    <col min="2305" max="2308" width="20.875" style="97" customWidth="1"/>
    <col min="2309" max="2560" width="9" style="97"/>
    <col min="2561" max="2564" width="20.875" style="97" customWidth="1"/>
    <col min="2565" max="2816" width="9" style="97"/>
    <col min="2817" max="2820" width="20.875" style="97" customWidth="1"/>
    <col min="2821" max="3072" width="10" style="97"/>
    <col min="3073" max="3076" width="20.875" style="97" customWidth="1"/>
    <col min="3077" max="3328" width="9" style="97"/>
    <col min="3329" max="3332" width="20.875" style="97" customWidth="1"/>
    <col min="3333" max="3584" width="9" style="97"/>
    <col min="3585" max="3588" width="20.875" style="97" customWidth="1"/>
    <col min="3589" max="3840" width="9" style="97"/>
    <col min="3841" max="3844" width="20.875" style="97" customWidth="1"/>
    <col min="3845" max="4096" width="10" style="97"/>
    <col min="4097" max="4100" width="20.875" style="97" customWidth="1"/>
    <col min="4101" max="4352" width="9" style="97"/>
    <col min="4353" max="4356" width="20.875" style="97" customWidth="1"/>
    <col min="4357" max="4608" width="9" style="97"/>
    <col min="4609" max="4612" width="20.875" style="97" customWidth="1"/>
    <col min="4613" max="4864" width="9" style="97"/>
    <col min="4865" max="4868" width="20.875" style="97" customWidth="1"/>
    <col min="4869" max="5120" width="10" style="97"/>
    <col min="5121" max="5124" width="20.875" style="97" customWidth="1"/>
    <col min="5125" max="5376" width="9" style="97"/>
    <col min="5377" max="5380" width="20.875" style="97" customWidth="1"/>
    <col min="5381" max="5632" width="9" style="97"/>
    <col min="5633" max="5636" width="20.875" style="97" customWidth="1"/>
    <col min="5637" max="5888" width="9" style="97"/>
    <col min="5889" max="5892" width="20.875" style="97" customWidth="1"/>
    <col min="5893" max="6144" width="10" style="97"/>
    <col min="6145" max="6148" width="20.875" style="97" customWidth="1"/>
    <col min="6149" max="6400" width="9" style="97"/>
    <col min="6401" max="6404" width="20.875" style="97" customWidth="1"/>
    <col min="6405" max="6656" width="9" style="97"/>
    <col min="6657" max="6660" width="20.875" style="97" customWidth="1"/>
    <col min="6661" max="6912" width="9" style="97"/>
    <col min="6913" max="6916" width="20.875" style="97" customWidth="1"/>
    <col min="6917" max="7168" width="10" style="97"/>
    <col min="7169" max="7172" width="20.875" style="97" customWidth="1"/>
    <col min="7173" max="7424" width="9" style="97"/>
    <col min="7425" max="7428" width="20.875" style="97" customWidth="1"/>
    <col min="7429" max="7680" width="9" style="97"/>
    <col min="7681" max="7684" width="20.875" style="97" customWidth="1"/>
    <col min="7685" max="7936" width="9" style="97"/>
    <col min="7937" max="7940" width="20.875" style="97" customWidth="1"/>
    <col min="7941" max="8192" width="10" style="97"/>
    <col min="8193" max="8196" width="20.875" style="97" customWidth="1"/>
    <col min="8197" max="8448" width="9" style="97"/>
    <col min="8449" max="8452" width="20.875" style="97" customWidth="1"/>
    <col min="8453" max="8704" width="9" style="97"/>
    <col min="8705" max="8708" width="20.875" style="97" customWidth="1"/>
    <col min="8709" max="8960" width="9" style="97"/>
    <col min="8961" max="8964" width="20.875" style="97" customWidth="1"/>
    <col min="8965" max="9216" width="10" style="97"/>
    <col min="9217" max="9220" width="20.875" style="97" customWidth="1"/>
    <col min="9221" max="9472" width="9" style="97"/>
    <col min="9473" max="9476" width="20.875" style="97" customWidth="1"/>
    <col min="9477" max="9728" width="9" style="97"/>
    <col min="9729" max="9732" width="20.875" style="97" customWidth="1"/>
    <col min="9733" max="9984" width="9" style="97"/>
    <col min="9985" max="9988" width="20.875" style="97" customWidth="1"/>
    <col min="9989" max="10240" width="10" style="97"/>
    <col min="10241" max="10244" width="20.875" style="97" customWidth="1"/>
    <col min="10245" max="10496" width="9" style="97"/>
    <col min="10497" max="10500" width="20.875" style="97" customWidth="1"/>
    <col min="10501" max="10752" width="9" style="97"/>
    <col min="10753" max="10756" width="20.875" style="97" customWidth="1"/>
    <col min="10757" max="11008" width="9" style="97"/>
    <col min="11009" max="11012" width="20.875" style="97" customWidth="1"/>
    <col min="11013" max="11264" width="10" style="97"/>
    <col min="11265" max="11268" width="20.875" style="97" customWidth="1"/>
    <col min="11269" max="11520" width="9" style="97"/>
    <col min="11521" max="11524" width="20.875" style="97" customWidth="1"/>
    <col min="11525" max="11776" width="9" style="97"/>
    <col min="11777" max="11780" width="20.875" style="97" customWidth="1"/>
    <col min="11781" max="12032" width="9" style="97"/>
    <col min="12033" max="12036" width="20.875" style="97" customWidth="1"/>
    <col min="12037" max="12288" width="10" style="97"/>
    <col min="12289" max="12292" width="20.875" style="97" customWidth="1"/>
    <col min="12293" max="12544" width="9" style="97"/>
    <col min="12545" max="12548" width="20.875" style="97" customWidth="1"/>
    <col min="12549" max="12800" width="9" style="97"/>
    <col min="12801" max="12804" width="20.875" style="97" customWidth="1"/>
    <col min="12805" max="13056" width="9" style="97"/>
    <col min="13057" max="13060" width="20.875" style="97" customWidth="1"/>
    <col min="13061" max="13312" width="10" style="97"/>
    <col min="13313" max="13316" width="20.875" style="97" customWidth="1"/>
    <col min="13317" max="13568" width="9" style="97"/>
    <col min="13569" max="13572" width="20.875" style="97" customWidth="1"/>
    <col min="13573" max="13824" width="9" style="97"/>
    <col min="13825" max="13828" width="20.875" style="97" customWidth="1"/>
    <col min="13829" max="14080" width="9" style="97"/>
    <col min="14081" max="14084" width="20.875" style="97" customWidth="1"/>
    <col min="14085" max="14336" width="10" style="97"/>
    <col min="14337" max="14340" width="20.875" style="97" customWidth="1"/>
    <col min="14341" max="14592" width="9" style="97"/>
    <col min="14593" max="14596" width="20.875" style="97" customWidth="1"/>
    <col min="14597" max="14848" width="9" style="97"/>
    <col min="14849" max="14852" width="20.875" style="97" customWidth="1"/>
    <col min="14853" max="15104" width="9" style="97"/>
    <col min="15105" max="15108" width="20.875" style="97" customWidth="1"/>
    <col min="15109" max="15360" width="10" style="97"/>
    <col min="15361" max="15364" width="20.875" style="97" customWidth="1"/>
    <col min="15365" max="15616" width="9" style="97"/>
    <col min="15617" max="15620" width="20.875" style="97" customWidth="1"/>
    <col min="15621" max="15872" width="9" style="97"/>
    <col min="15873" max="15876" width="20.875" style="97" customWidth="1"/>
    <col min="15877" max="16128" width="9" style="97"/>
    <col min="16129" max="16132" width="20.875" style="97" customWidth="1"/>
    <col min="16133" max="16384" width="10" style="97"/>
  </cols>
  <sheetData>
    <row r="1" spans="1:4" ht="72.75" customHeight="1">
      <c r="A1" s="388" t="s">
        <v>451</v>
      </c>
      <c r="B1" s="388"/>
      <c r="C1" s="388"/>
      <c r="D1" s="388"/>
    </row>
    <row r="2" spans="1:4" ht="11.25" customHeight="1">
      <c r="A2" s="389" t="s">
        <v>616</v>
      </c>
      <c r="B2" s="389"/>
      <c r="C2" s="389"/>
      <c r="D2" s="389"/>
    </row>
    <row r="3" spans="1:4" ht="11.25" customHeight="1">
      <c r="A3" s="389"/>
      <c r="B3" s="389"/>
      <c r="C3" s="389"/>
      <c r="D3" s="389"/>
    </row>
    <row r="4" spans="1:4" ht="11.25" customHeight="1">
      <c r="A4" s="389"/>
      <c r="B4" s="389"/>
      <c r="C4" s="389"/>
      <c r="D4" s="389"/>
    </row>
    <row r="5" spans="1:4" ht="11.25" customHeight="1">
      <c r="A5" s="389"/>
      <c r="B5" s="389"/>
      <c r="C5" s="389"/>
      <c r="D5" s="389"/>
    </row>
    <row r="6" spans="1:4" ht="11.25" customHeight="1">
      <c r="A6" s="389"/>
      <c r="B6" s="389"/>
      <c r="C6" s="389"/>
      <c r="D6" s="389"/>
    </row>
    <row r="7" spans="1:4" ht="11.25" customHeight="1">
      <c r="A7" s="389"/>
      <c r="B7" s="389"/>
      <c r="C7" s="389"/>
      <c r="D7" s="389"/>
    </row>
    <row r="8" spans="1:4" ht="11.25" customHeight="1">
      <c r="A8" s="389"/>
      <c r="B8" s="389"/>
      <c r="C8" s="389"/>
      <c r="D8" s="389"/>
    </row>
    <row r="9" spans="1:4" ht="11.25" customHeight="1">
      <c r="A9" s="389"/>
      <c r="B9" s="389"/>
      <c r="C9" s="389"/>
      <c r="D9" s="389"/>
    </row>
    <row r="10" spans="1:4" ht="11.25" customHeight="1">
      <c r="A10" s="389"/>
      <c r="B10" s="389"/>
      <c r="C10" s="389"/>
      <c r="D10" s="389"/>
    </row>
    <row r="11" spans="1:4" ht="11.25" customHeight="1">
      <c r="A11" s="389"/>
      <c r="B11" s="389"/>
      <c r="C11" s="389"/>
      <c r="D11" s="389"/>
    </row>
    <row r="12" spans="1:4" ht="11.25" customHeight="1">
      <c r="A12" s="389"/>
      <c r="B12" s="389"/>
      <c r="C12" s="389"/>
      <c r="D12" s="389"/>
    </row>
    <row r="13" spans="1:4" ht="11.25" customHeight="1">
      <c r="A13" s="389"/>
      <c r="B13" s="389"/>
      <c r="C13" s="389"/>
      <c r="D13" s="389"/>
    </row>
    <row r="14" spans="1:4" ht="11.25" customHeight="1">
      <c r="A14" s="389"/>
      <c r="B14" s="389"/>
      <c r="C14" s="389"/>
      <c r="D14" s="389"/>
    </row>
    <row r="15" spans="1:4" ht="11.25" customHeight="1">
      <c r="A15" s="389"/>
      <c r="B15" s="389"/>
      <c r="C15" s="389"/>
      <c r="D15" s="389"/>
    </row>
    <row r="16" spans="1:4" ht="11.25" customHeight="1">
      <c r="A16" s="389"/>
      <c r="B16" s="389"/>
      <c r="C16" s="389"/>
      <c r="D16" s="389"/>
    </row>
    <row r="17" spans="1:4" ht="11.25" customHeight="1">
      <c r="A17" s="389"/>
      <c r="B17" s="389"/>
      <c r="C17" s="389"/>
      <c r="D17" s="389"/>
    </row>
    <row r="18" spans="1:4" ht="11.25" customHeight="1">
      <c r="A18" s="389"/>
      <c r="B18" s="389"/>
      <c r="C18" s="389"/>
      <c r="D18" s="389"/>
    </row>
    <row r="19" spans="1:4" ht="11.25" customHeight="1">
      <c r="A19" s="389"/>
      <c r="B19" s="389"/>
      <c r="C19" s="389"/>
      <c r="D19" s="389"/>
    </row>
    <row r="20" spans="1:4" ht="11.25" customHeight="1">
      <c r="A20" s="389"/>
      <c r="B20" s="389"/>
      <c r="C20" s="389"/>
      <c r="D20" s="389"/>
    </row>
    <row r="21" spans="1:4" ht="11.25" customHeight="1">
      <c r="A21" s="389"/>
      <c r="B21" s="389"/>
      <c r="C21" s="389"/>
      <c r="D21" s="389"/>
    </row>
    <row r="22" spans="1:4" ht="11.25" customHeight="1">
      <c r="A22" s="389"/>
      <c r="B22" s="389"/>
      <c r="C22" s="389"/>
      <c r="D22" s="389"/>
    </row>
    <row r="23" spans="1:4" ht="11.25" customHeight="1">
      <c r="A23" s="389"/>
      <c r="B23" s="389"/>
      <c r="C23" s="389"/>
      <c r="D23" s="389"/>
    </row>
    <row r="24" spans="1:4" ht="11.25" customHeight="1">
      <c r="A24" s="389"/>
      <c r="B24" s="389"/>
      <c r="C24" s="389"/>
      <c r="D24" s="389"/>
    </row>
    <row r="25" spans="1:4" ht="11.25" customHeight="1">
      <c r="A25" s="389"/>
      <c r="B25" s="389"/>
      <c r="C25" s="389"/>
      <c r="D25" s="389"/>
    </row>
    <row r="26" spans="1:4" ht="11.25" customHeight="1">
      <c r="A26" s="389"/>
      <c r="B26" s="389"/>
      <c r="C26" s="389"/>
      <c r="D26" s="389"/>
    </row>
    <row r="27" spans="1:4" ht="11.25" customHeight="1">
      <c r="A27" s="389"/>
      <c r="B27" s="389"/>
      <c r="C27" s="389"/>
      <c r="D27" s="389"/>
    </row>
    <row r="28" spans="1:4" ht="11.25" customHeight="1">
      <c r="A28" s="389"/>
      <c r="B28" s="389"/>
      <c r="C28" s="389"/>
      <c r="D28" s="389"/>
    </row>
    <row r="29" spans="1:4" ht="11.25" customHeight="1">
      <c r="A29" s="389"/>
      <c r="B29" s="389"/>
      <c r="C29" s="389"/>
      <c r="D29" s="389"/>
    </row>
    <row r="30" spans="1:4" ht="11.25" customHeight="1">
      <c r="A30" s="389"/>
      <c r="B30" s="389"/>
      <c r="C30" s="389"/>
      <c r="D30" s="389"/>
    </row>
    <row r="31" spans="1:4" ht="11.25" customHeight="1">
      <c r="A31" s="389"/>
      <c r="B31" s="389"/>
      <c r="C31" s="389"/>
      <c r="D31" s="389"/>
    </row>
    <row r="32" spans="1:4" ht="11.25" customHeight="1">
      <c r="A32" s="389"/>
      <c r="B32" s="389"/>
      <c r="C32" s="389"/>
      <c r="D32" s="389"/>
    </row>
    <row r="33" spans="1:4" ht="11.25" customHeight="1">
      <c r="A33" s="389"/>
      <c r="B33" s="389"/>
      <c r="C33" s="389"/>
      <c r="D33" s="389"/>
    </row>
    <row r="34" spans="1:4" ht="11.25" customHeight="1">
      <c r="A34" s="389"/>
      <c r="B34" s="389"/>
      <c r="C34" s="389"/>
      <c r="D34" s="389"/>
    </row>
    <row r="35" spans="1:4" ht="11.25" customHeight="1">
      <c r="A35" s="389"/>
      <c r="B35" s="389"/>
      <c r="C35" s="389"/>
      <c r="D35" s="389"/>
    </row>
    <row r="36" spans="1:4">
      <c r="A36" s="389"/>
      <c r="B36" s="389"/>
      <c r="C36" s="389"/>
      <c r="D36" s="389"/>
    </row>
    <row r="37" spans="1:4">
      <c r="A37" s="389"/>
      <c r="B37" s="389"/>
      <c r="C37" s="389"/>
      <c r="D37" s="389"/>
    </row>
    <row r="38" spans="1:4">
      <c r="A38" s="389"/>
      <c r="B38" s="389"/>
      <c r="C38" s="389"/>
      <c r="D38" s="389"/>
    </row>
    <row r="39" spans="1:4">
      <c r="A39" s="389"/>
      <c r="B39" s="389"/>
      <c r="C39" s="389"/>
      <c r="D39" s="389"/>
    </row>
    <row r="40" spans="1:4">
      <c r="A40" s="389"/>
      <c r="B40" s="389"/>
      <c r="C40" s="389"/>
      <c r="D40" s="389"/>
    </row>
    <row r="41" spans="1:4">
      <c r="A41" s="389"/>
      <c r="B41" s="389"/>
      <c r="C41" s="389"/>
      <c r="D41" s="389"/>
    </row>
    <row r="42" spans="1:4">
      <c r="A42" s="389"/>
      <c r="B42" s="389"/>
      <c r="C42" s="389"/>
      <c r="D42" s="389"/>
    </row>
    <row r="43" spans="1:4">
      <c r="A43" s="389"/>
      <c r="B43" s="389"/>
      <c r="C43" s="389"/>
      <c r="D43" s="389"/>
    </row>
    <row r="44" spans="1:4">
      <c r="A44" s="389"/>
      <c r="B44" s="389"/>
      <c r="C44" s="389"/>
      <c r="D44" s="389"/>
    </row>
    <row r="45" spans="1:4">
      <c r="A45" s="389"/>
      <c r="B45" s="389"/>
      <c r="C45" s="389"/>
      <c r="D45" s="389"/>
    </row>
    <row r="46" spans="1:4">
      <c r="A46" s="389"/>
      <c r="B46" s="389"/>
      <c r="C46" s="389"/>
      <c r="D46" s="389"/>
    </row>
    <row r="47" spans="1:4">
      <c r="A47" s="389"/>
      <c r="B47" s="389"/>
      <c r="C47" s="389"/>
      <c r="D47" s="389"/>
    </row>
    <row r="48" spans="1:4">
      <c r="A48" s="389"/>
      <c r="B48" s="389"/>
      <c r="C48" s="389"/>
      <c r="D48" s="389"/>
    </row>
    <row r="49" spans="1:4">
      <c r="A49" s="389"/>
      <c r="B49" s="389"/>
      <c r="C49" s="389"/>
      <c r="D49" s="389"/>
    </row>
    <row r="50" spans="1:4">
      <c r="A50" s="389"/>
      <c r="B50" s="389"/>
      <c r="C50" s="389"/>
      <c r="D50" s="389"/>
    </row>
    <row r="51" spans="1:4">
      <c r="A51" s="389"/>
      <c r="B51" s="389"/>
      <c r="C51" s="389"/>
      <c r="D51" s="389"/>
    </row>
    <row r="52" spans="1:4">
      <c r="A52" s="389"/>
      <c r="B52" s="389"/>
      <c r="C52" s="389"/>
      <c r="D52" s="389"/>
    </row>
  </sheetData>
  <mergeCells count="2">
    <mergeCell ref="A1:D1"/>
    <mergeCell ref="A2:D52"/>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codeName="Sheet17">
    <tabColor rgb="FFFF0000"/>
  </sheetPr>
  <dimension ref="A1:B50"/>
  <sheetViews>
    <sheetView topLeftCell="A7" workbookViewId="0">
      <selection activeCell="A8" sqref="A8"/>
    </sheetView>
  </sheetViews>
  <sheetFormatPr defaultColWidth="9" defaultRowHeight="13.5"/>
  <cols>
    <col min="1" max="1" width="54.875" customWidth="1"/>
    <col min="2" max="2" width="43" style="122" customWidth="1"/>
  </cols>
  <sheetData>
    <row r="1" spans="1:2">
      <c r="A1" t="s">
        <v>452</v>
      </c>
    </row>
    <row r="2" spans="1:2" ht="54" customHeight="1">
      <c r="A2" s="382" t="s">
        <v>453</v>
      </c>
      <c r="B2" s="390"/>
    </row>
    <row r="4" spans="1:2">
      <c r="A4" s="123"/>
      <c r="B4" s="124" t="s">
        <v>30</v>
      </c>
    </row>
    <row r="5" spans="1:2" ht="30" customHeight="1">
      <c r="A5" s="125" t="s">
        <v>454</v>
      </c>
      <c r="B5" s="126" t="s">
        <v>98</v>
      </c>
    </row>
    <row r="6" spans="1:2" s="110" customFormat="1" ht="30" customHeight="1">
      <c r="A6" s="127" t="s">
        <v>105</v>
      </c>
      <c r="B6" s="128">
        <v>189510</v>
      </c>
    </row>
    <row r="7" spans="1:2" s="110" customFormat="1" ht="30" customHeight="1">
      <c r="A7" s="129" t="s">
        <v>201</v>
      </c>
      <c r="B7" s="130">
        <v>187407</v>
      </c>
    </row>
    <row r="8" spans="1:2" s="110" customFormat="1" ht="30" customHeight="1">
      <c r="A8" s="129" t="s">
        <v>455</v>
      </c>
      <c r="B8" s="130">
        <v>184833</v>
      </c>
    </row>
    <row r="9" spans="1:2" s="110" customFormat="1" ht="30" customHeight="1">
      <c r="A9" s="131" t="s">
        <v>456</v>
      </c>
      <c r="B9" s="130">
        <v>151505</v>
      </c>
    </row>
    <row r="10" spans="1:2" s="110" customFormat="1" ht="30" customHeight="1">
      <c r="A10" s="131" t="s">
        <v>457</v>
      </c>
      <c r="B10" s="130">
        <v>16541</v>
      </c>
    </row>
    <row r="11" spans="1:2" s="110" customFormat="1" ht="30" customHeight="1">
      <c r="A11" s="131" t="s">
        <v>458</v>
      </c>
      <c r="B11" s="130">
        <v>8179</v>
      </c>
    </row>
    <row r="12" spans="1:2" s="110" customFormat="1" ht="30" customHeight="1">
      <c r="A12" s="131" t="s">
        <v>459</v>
      </c>
      <c r="B12" s="130">
        <v>8608</v>
      </c>
    </row>
    <row r="13" spans="1:2" s="110" customFormat="1" ht="30" customHeight="1">
      <c r="A13" s="129" t="s">
        <v>460</v>
      </c>
      <c r="B13" s="130">
        <v>2574</v>
      </c>
    </row>
    <row r="14" spans="1:2" s="110" customFormat="1" ht="30" customHeight="1">
      <c r="A14" s="131" t="s">
        <v>461</v>
      </c>
      <c r="B14" s="130">
        <v>2574</v>
      </c>
    </row>
    <row r="15" spans="1:2" s="110" customFormat="1" ht="30" customHeight="1">
      <c r="A15" s="129" t="s">
        <v>210</v>
      </c>
      <c r="B15" s="130">
        <v>2103</v>
      </c>
    </row>
    <row r="16" spans="1:2" s="110" customFormat="1" ht="30" customHeight="1">
      <c r="A16" s="129" t="s">
        <v>462</v>
      </c>
      <c r="B16" s="130">
        <v>2103</v>
      </c>
    </row>
    <row r="17" spans="1:2" s="110" customFormat="1" ht="30" customHeight="1">
      <c r="A17" s="131" t="s">
        <v>463</v>
      </c>
      <c r="B17" s="130">
        <v>2103</v>
      </c>
    </row>
    <row r="18" spans="1:2" s="110" customFormat="1" ht="19.5" customHeight="1">
      <c r="A18"/>
      <c r="B18" s="122"/>
    </row>
    <row r="19" spans="1:2" s="110" customFormat="1" ht="19.5" customHeight="1">
      <c r="A19"/>
      <c r="B19" s="122"/>
    </row>
    <row r="20" spans="1:2" s="110" customFormat="1" ht="19.5" customHeight="1">
      <c r="A20"/>
      <c r="B20" s="122"/>
    </row>
    <row r="21" spans="1:2" s="110" customFormat="1" ht="19.5" customHeight="1">
      <c r="A21"/>
      <c r="B21" s="122"/>
    </row>
    <row r="22" spans="1:2" s="110" customFormat="1" ht="19.5" customHeight="1">
      <c r="A22"/>
      <c r="B22" s="122"/>
    </row>
    <row r="23" spans="1:2" s="110" customFormat="1" ht="19.5" customHeight="1">
      <c r="A23"/>
      <c r="B23" s="122"/>
    </row>
    <row r="24" spans="1:2" s="110" customFormat="1" ht="19.5" customHeight="1">
      <c r="A24"/>
      <c r="B24" s="122"/>
    </row>
    <row r="25" spans="1:2" s="110" customFormat="1" ht="19.5" customHeight="1">
      <c r="A25"/>
      <c r="B25" s="122"/>
    </row>
    <row r="26" spans="1:2" s="110" customFormat="1" ht="19.5" customHeight="1">
      <c r="A26"/>
      <c r="B26" s="122"/>
    </row>
    <row r="27" spans="1:2" s="110" customFormat="1" ht="19.5" customHeight="1">
      <c r="A27"/>
      <c r="B27" s="122"/>
    </row>
    <row r="28" spans="1:2" s="110" customFormat="1" ht="19.5" customHeight="1">
      <c r="A28"/>
      <c r="B28" s="122"/>
    </row>
    <row r="29" spans="1:2" s="110" customFormat="1" ht="19.5" customHeight="1">
      <c r="A29"/>
      <c r="B29" s="122"/>
    </row>
    <row r="30" spans="1:2" s="110" customFormat="1" ht="19.5" customHeight="1">
      <c r="A30"/>
      <c r="B30" s="122"/>
    </row>
    <row r="31" spans="1:2" s="110" customFormat="1" ht="19.5" customHeight="1">
      <c r="A31"/>
      <c r="B31" s="122"/>
    </row>
    <row r="32" spans="1:2" s="110" customFormat="1" ht="19.5" customHeight="1">
      <c r="A32"/>
      <c r="B32" s="122"/>
    </row>
    <row r="33" spans="1:2" s="110" customFormat="1" ht="19.5" customHeight="1">
      <c r="A33"/>
      <c r="B33" s="122"/>
    </row>
    <row r="34" spans="1:2" s="110" customFormat="1" ht="19.5" customHeight="1">
      <c r="A34"/>
      <c r="B34" s="122"/>
    </row>
    <row r="35" spans="1:2" s="110" customFormat="1" ht="19.5" customHeight="1">
      <c r="A35"/>
      <c r="B35" s="122"/>
    </row>
    <row r="36" spans="1:2" s="110" customFormat="1" ht="19.5" customHeight="1">
      <c r="A36"/>
      <c r="B36" s="122"/>
    </row>
    <row r="37" spans="1:2" s="110" customFormat="1" ht="19.5" customHeight="1">
      <c r="A37"/>
      <c r="B37" s="122"/>
    </row>
    <row r="38" spans="1:2" s="110" customFormat="1" ht="19.5" customHeight="1">
      <c r="A38"/>
      <c r="B38" s="122"/>
    </row>
    <row r="39" spans="1:2" s="110" customFormat="1" ht="19.5" customHeight="1">
      <c r="A39"/>
      <c r="B39" s="122"/>
    </row>
    <row r="40" spans="1:2" s="110" customFormat="1" ht="19.5" customHeight="1">
      <c r="A40"/>
      <c r="B40" s="122"/>
    </row>
    <row r="41" spans="1:2" s="110" customFormat="1" ht="19.5" customHeight="1">
      <c r="A41"/>
      <c r="B41" s="122"/>
    </row>
    <row r="42" spans="1:2" s="110" customFormat="1" ht="19.5" customHeight="1">
      <c r="A42"/>
      <c r="B42" s="122"/>
    </row>
    <row r="43" spans="1:2" ht="18" customHeight="1"/>
    <row r="44" spans="1:2" ht="18" customHeight="1"/>
    <row r="45" spans="1:2" ht="18" customHeight="1"/>
    <row r="46" spans="1:2" ht="18" customHeight="1"/>
    <row r="47" spans="1:2" ht="18" customHeight="1"/>
    <row r="48" spans="1:2" ht="18" customHeight="1"/>
    <row r="49" ht="18" customHeight="1"/>
    <row r="50" ht="18" customHeight="1"/>
  </sheetData>
  <mergeCells count="1">
    <mergeCell ref="A2:B2"/>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codeName="Sheet18">
    <tabColor rgb="FFFF0000"/>
  </sheetPr>
  <dimension ref="A1:D14"/>
  <sheetViews>
    <sheetView workbookViewId="0">
      <selection activeCell="C8" sqref="C8"/>
    </sheetView>
  </sheetViews>
  <sheetFormatPr defaultColWidth="9" defaultRowHeight="13.5"/>
  <cols>
    <col min="1" max="1" width="36.625" customWidth="1"/>
    <col min="2" max="2" width="23.5" customWidth="1"/>
    <col min="3" max="3" width="32.75" customWidth="1"/>
    <col min="4" max="4" width="23.5" customWidth="1"/>
  </cols>
  <sheetData>
    <row r="1" spans="1:4">
      <c r="A1" t="s">
        <v>464</v>
      </c>
    </row>
    <row r="2" spans="1:4" ht="27">
      <c r="A2" s="375" t="s">
        <v>465</v>
      </c>
      <c r="B2" s="375"/>
      <c r="C2" s="375"/>
      <c r="D2" s="375"/>
    </row>
    <row r="3" spans="1:4" ht="33.75" customHeight="1">
      <c r="D3" s="110" t="s">
        <v>30</v>
      </c>
    </row>
    <row r="4" spans="1:4" ht="61.5" customHeight="1">
      <c r="A4" s="111" t="s">
        <v>290</v>
      </c>
      <c r="B4" s="332" t="s">
        <v>98</v>
      </c>
      <c r="C4" s="332" t="s">
        <v>155</v>
      </c>
      <c r="D4" s="333" t="s">
        <v>98</v>
      </c>
    </row>
    <row r="5" spans="1:4" ht="27.75" customHeight="1">
      <c r="A5" s="112" t="s">
        <v>292</v>
      </c>
      <c r="B5" s="113">
        <f>SUM(B6:B13)</f>
        <v>0</v>
      </c>
      <c r="C5" s="114" t="s">
        <v>466</v>
      </c>
      <c r="D5" s="115">
        <f>SUM(D6:D13)</f>
        <v>0</v>
      </c>
    </row>
    <row r="6" spans="1:4" ht="27.75" customHeight="1">
      <c r="A6" s="116" t="s">
        <v>467</v>
      </c>
      <c r="B6" s="117"/>
      <c r="C6" s="118" t="s">
        <v>468</v>
      </c>
      <c r="D6" s="334"/>
    </row>
    <row r="7" spans="1:4" ht="27.75" customHeight="1">
      <c r="A7" s="116" t="s">
        <v>469</v>
      </c>
      <c r="B7" s="117"/>
      <c r="C7" s="118" t="s">
        <v>470</v>
      </c>
      <c r="D7" s="334"/>
    </row>
    <row r="8" spans="1:4" ht="27.75" customHeight="1">
      <c r="A8" s="116" t="s">
        <v>471</v>
      </c>
      <c r="B8" s="117"/>
      <c r="C8" s="118" t="s">
        <v>472</v>
      </c>
      <c r="D8" s="334"/>
    </row>
    <row r="9" spans="1:4" ht="27.75" customHeight="1">
      <c r="A9" s="116" t="s">
        <v>473</v>
      </c>
      <c r="B9" s="117"/>
      <c r="C9" s="118" t="s">
        <v>474</v>
      </c>
      <c r="D9" s="334"/>
    </row>
    <row r="10" spans="1:4" ht="27.75" customHeight="1">
      <c r="A10" s="116" t="s">
        <v>475</v>
      </c>
      <c r="B10" s="117"/>
      <c r="C10" s="119"/>
      <c r="D10" s="334"/>
    </row>
    <row r="11" spans="1:4" ht="27.75" customHeight="1">
      <c r="A11" s="116" t="s">
        <v>476</v>
      </c>
      <c r="B11" s="117"/>
      <c r="C11" s="119"/>
      <c r="D11" s="334"/>
    </row>
    <row r="12" spans="1:4" ht="27.75" customHeight="1">
      <c r="A12" s="116" t="s">
        <v>477</v>
      </c>
      <c r="B12" s="117"/>
      <c r="C12" s="119"/>
      <c r="D12" s="334"/>
    </row>
    <row r="13" spans="1:4" ht="27.75" customHeight="1">
      <c r="A13" s="120" t="s">
        <v>478</v>
      </c>
      <c r="B13" s="121"/>
      <c r="C13" s="335"/>
      <c r="D13" s="336"/>
    </row>
    <row r="14" spans="1:4">
      <c r="A14" s="1"/>
      <c r="B14" s="1"/>
      <c r="C14" s="1"/>
      <c r="D14" s="1"/>
    </row>
  </sheetData>
  <mergeCells count="1">
    <mergeCell ref="A2:D2"/>
  </mergeCells>
  <phoneticPr fontId="69" type="noConversion"/>
  <printOptions horizontalCentered="1"/>
  <pageMargins left="0.59027777777777801" right="0.59027777777777801" top="0.75138888888888899" bottom="0.59027777777777801" header="0.29861111111111099" footer="0.29861111111111099"/>
  <pageSetup paperSize="9" scale="92" orientation="landscape" verticalDpi="300" r:id="rId1"/>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codeName="Sheet19">
    <tabColor rgb="FFFF0000"/>
  </sheetPr>
  <dimension ref="A1:B7"/>
  <sheetViews>
    <sheetView workbookViewId="0">
      <selection activeCell="A8" sqref="A8"/>
    </sheetView>
  </sheetViews>
  <sheetFormatPr defaultColWidth="9" defaultRowHeight="13.5"/>
  <cols>
    <col min="1" max="1" width="47.125" customWidth="1"/>
    <col min="2" max="2" width="42.875" customWidth="1"/>
    <col min="3" max="4" width="19.875" customWidth="1"/>
  </cols>
  <sheetData>
    <row r="1" spans="1:2">
      <c r="A1" t="s">
        <v>479</v>
      </c>
    </row>
    <row r="2" spans="1:2" ht="54.95" customHeight="1">
      <c r="A2" s="382" t="s">
        <v>480</v>
      </c>
      <c r="B2" s="382"/>
    </row>
    <row r="3" spans="1:2" ht="24" customHeight="1">
      <c r="A3" s="384" t="s">
        <v>393</v>
      </c>
      <c r="B3" s="384"/>
    </row>
    <row r="4" spans="1:2" ht="21.75" customHeight="1">
      <c r="B4" s="105" t="s">
        <v>30</v>
      </c>
    </row>
    <row r="5" spans="1:2" ht="28.5" customHeight="1">
      <c r="A5" s="23" t="s">
        <v>394</v>
      </c>
      <c r="B5" s="25" t="s">
        <v>98</v>
      </c>
    </row>
    <row r="6" spans="1:2" ht="25.5" customHeight="1">
      <c r="A6" s="106" t="s">
        <v>395</v>
      </c>
      <c r="B6" s="107">
        <f>SUM(B7:B7)</f>
        <v>0</v>
      </c>
    </row>
    <row r="7" spans="1:2" ht="25.5" customHeight="1">
      <c r="A7" s="108" t="s">
        <v>398</v>
      </c>
      <c r="B7" s="109"/>
    </row>
  </sheetData>
  <mergeCells count="2">
    <mergeCell ref="A2:B2"/>
    <mergeCell ref="A3:B3"/>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codeName="Sheet20">
    <tabColor rgb="FFFF0000"/>
  </sheetPr>
  <dimension ref="A1:I28"/>
  <sheetViews>
    <sheetView topLeftCell="A3" workbookViewId="0">
      <selection activeCell="F14" sqref="F14"/>
    </sheetView>
  </sheetViews>
  <sheetFormatPr defaultColWidth="9" defaultRowHeight="13.5"/>
  <cols>
    <col min="1" max="1" width="56.5" customWidth="1"/>
    <col min="2" max="2" width="31.125" customWidth="1"/>
  </cols>
  <sheetData>
    <row r="1" spans="1:2">
      <c r="A1" t="s">
        <v>481</v>
      </c>
    </row>
    <row r="2" spans="1:2" ht="54" customHeight="1">
      <c r="A2" s="382" t="s">
        <v>480</v>
      </c>
      <c r="B2" s="382"/>
    </row>
    <row r="3" spans="1:2" ht="23.25" customHeight="1">
      <c r="A3" s="384" t="s">
        <v>401</v>
      </c>
      <c r="B3" s="384"/>
    </row>
    <row r="4" spans="1:2" ht="23.25" customHeight="1">
      <c r="B4" s="100" t="s">
        <v>30</v>
      </c>
    </row>
    <row r="5" spans="1:2" ht="30" customHeight="1">
      <c r="A5" s="196" t="s">
        <v>31</v>
      </c>
      <c r="B5" s="172" t="s">
        <v>98</v>
      </c>
    </row>
    <row r="6" spans="1:2" ht="26.25" customHeight="1">
      <c r="A6" s="198" t="s">
        <v>404</v>
      </c>
      <c r="B6" s="337">
        <f>SUM(B7:B17)</f>
        <v>0</v>
      </c>
    </row>
    <row r="7" spans="1:2" ht="26.25" customHeight="1">
      <c r="A7" s="103" t="s">
        <v>482</v>
      </c>
      <c r="B7" s="101"/>
    </row>
    <row r="8" spans="1:2" ht="26.25" customHeight="1">
      <c r="A8" s="103" t="s">
        <v>483</v>
      </c>
      <c r="B8" s="102"/>
    </row>
    <row r="9" spans="1:2" ht="26.25" customHeight="1">
      <c r="A9" s="103" t="s">
        <v>484</v>
      </c>
      <c r="B9" s="102"/>
    </row>
    <row r="10" spans="1:2" ht="26.25" customHeight="1">
      <c r="A10" s="103" t="s">
        <v>485</v>
      </c>
      <c r="B10" s="102"/>
    </row>
    <row r="11" spans="1:2" ht="26.25" customHeight="1">
      <c r="A11" s="103" t="s">
        <v>486</v>
      </c>
      <c r="B11" s="102"/>
    </row>
    <row r="12" spans="1:2" ht="26.25" customHeight="1">
      <c r="A12" s="103" t="s">
        <v>487</v>
      </c>
      <c r="B12" s="102"/>
    </row>
    <row r="13" spans="1:2" ht="26.25" customHeight="1">
      <c r="A13" s="103" t="s">
        <v>488</v>
      </c>
      <c r="B13" s="102"/>
    </row>
    <row r="14" spans="1:2" ht="26.25" customHeight="1">
      <c r="A14" s="103" t="s">
        <v>489</v>
      </c>
      <c r="B14" s="102"/>
    </row>
    <row r="15" spans="1:2" ht="26.25" customHeight="1">
      <c r="A15" s="103" t="s">
        <v>490</v>
      </c>
      <c r="B15" s="102"/>
    </row>
    <row r="16" spans="1:2" ht="26.25" customHeight="1">
      <c r="A16" s="103" t="s">
        <v>491</v>
      </c>
      <c r="B16" s="102"/>
    </row>
    <row r="17" spans="1:9" ht="26.25" customHeight="1">
      <c r="A17" s="338" t="s">
        <v>492</v>
      </c>
      <c r="B17" s="104"/>
    </row>
    <row r="28" spans="1:9">
      <c r="I28" s="1"/>
    </row>
  </sheetData>
  <mergeCells count="2">
    <mergeCell ref="A2:B2"/>
    <mergeCell ref="A3:B3"/>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legacyDrawing r:id="rId2"/>
</worksheet>
</file>

<file path=xl/worksheets/sheet19.xml><?xml version="1.0" encoding="utf-8"?>
<worksheet xmlns="http://schemas.openxmlformats.org/spreadsheetml/2006/main" xmlns:r="http://schemas.openxmlformats.org/officeDocument/2006/relationships">
  <sheetPr codeName="Sheet21">
    <tabColor rgb="FFFF0000"/>
    <pageSetUpPr fitToPage="1"/>
  </sheetPr>
  <dimension ref="A1:P15"/>
  <sheetViews>
    <sheetView workbookViewId="0">
      <selection activeCell="K11" sqref="K11"/>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493</v>
      </c>
    </row>
    <row r="2" spans="1:16" ht="56.25" customHeight="1">
      <c r="A2" s="375" t="s">
        <v>494</v>
      </c>
      <c r="B2" s="375"/>
      <c r="C2" s="375"/>
      <c r="D2" s="375"/>
      <c r="E2" s="375"/>
      <c r="F2" s="375"/>
      <c r="G2" s="375"/>
      <c r="H2" s="375"/>
      <c r="I2" s="375"/>
      <c r="J2" s="375"/>
      <c r="K2" s="375"/>
      <c r="L2" s="375"/>
      <c r="M2" s="375"/>
      <c r="N2" s="375"/>
      <c r="O2" s="375"/>
      <c r="P2" s="375"/>
    </row>
    <row r="3" spans="1:16" ht="22.5" customHeight="1">
      <c r="O3" s="391" t="s">
        <v>30</v>
      </c>
      <c r="P3" s="391"/>
    </row>
    <row r="4" spans="1:16" ht="54">
      <c r="A4" s="239" t="s">
        <v>93</v>
      </c>
      <c r="B4" s="185" t="s">
        <v>94</v>
      </c>
      <c r="C4" s="185" t="s">
        <v>95</v>
      </c>
      <c r="D4" s="185" t="s">
        <v>96</v>
      </c>
      <c r="E4" s="185" t="s">
        <v>97</v>
      </c>
      <c r="F4" s="185" t="s">
        <v>98</v>
      </c>
      <c r="G4" s="185" t="s">
        <v>495</v>
      </c>
      <c r="H4" s="339" t="s">
        <v>496</v>
      </c>
      <c r="I4" s="241" t="s">
        <v>101</v>
      </c>
      <c r="J4" s="185" t="s">
        <v>94</v>
      </c>
      <c r="K4" s="185" t="s">
        <v>95</v>
      </c>
      <c r="L4" s="185" t="s">
        <v>96</v>
      </c>
      <c r="M4" s="185" t="s">
        <v>97</v>
      </c>
      <c r="N4" s="185" t="s">
        <v>98</v>
      </c>
      <c r="O4" s="185" t="s">
        <v>495</v>
      </c>
      <c r="P4" s="339" t="s">
        <v>496</v>
      </c>
    </row>
    <row r="5" spans="1:16" ht="28.5" customHeight="1">
      <c r="A5" s="243" t="s">
        <v>102</v>
      </c>
      <c r="B5" s="98">
        <f>B6+B11</f>
        <v>0</v>
      </c>
      <c r="C5" s="98">
        <f>C6+C11</f>
        <v>56</v>
      </c>
      <c r="D5" s="98">
        <f>D6+D11</f>
        <v>56</v>
      </c>
      <c r="E5" s="98">
        <f>E6+E11</f>
        <v>56</v>
      </c>
      <c r="F5" s="98">
        <v>56</v>
      </c>
      <c r="G5" s="245" t="s">
        <v>103</v>
      </c>
      <c r="H5" s="273" t="s">
        <v>103</v>
      </c>
      <c r="I5" s="340" t="s">
        <v>102</v>
      </c>
      <c r="J5" s="98">
        <f>J6+J11</f>
        <v>0</v>
      </c>
      <c r="K5" s="98">
        <f>K6+K11</f>
        <v>56</v>
      </c>
      <c r="L5" s="98">
        <f>L6+L11</f>
        <v>56</v>
      </c>
      <c r="M5" s="98">
        <f>M6+M11</f>
        <v>56</v>
      </c>
      <c r="N5" s="98">
        <f>N6+N11</f>
        <v>56</v>
      </c>
      <c r="O5" s="245" t="s">
        <v>103</v>
      </c>
      <c r="P5" s="273" t="s">
        <v>103</v>
      </c>
    </row>
    <row r="6" spans="1:16" ht="28.5" customHeight="1">
      <c r="A6" s="342" t="s">
        <v>104</v>
      </c>
      <c r="B6" s="343"/>
      <c r="C6" s="343">
        <v>56</v>
      </c>
      <c r="D6" s="343">
        <v>56</v>
      </c>
      <c r="E6" s="343">
        <v>56</v>
      </c>
      <c r="F6" s="343">
        <v>56</v>
      </c>
      <c r="G6" s="344">
        <v>100</v>
      </c>
      <c r="H6" s="345"/>
      <c r="I6" s="346" t="s">
        <v>105</v>
      </c>
      <c r="J6" s="343"/>
      <c r="K6" s="343"/>
      <c r="L6" s="343"/>
      <c r="M6" s="343"/>
      <c r="N6" s="343"/>
      <c r="O6" s="347" t="s">
        <v>103</v>
      </c>
      <c r="P6" s="348" t="s">
        <v>103</v>
      </c>
    </row>
    <row r="7" spans="1:16" ht="28.5" customHeight="1">
      <c r="A7" s="349" t="s">
        <v>497</v>
      </c>
      <c r="B7" s="350"/>
      <c r="C7" s="350"/>
      <c r="D7" s="350"/>
      <c r="E7" s="350"/>
      <c r="F7" s="350"/>
      <c r="G7" s="347" t="s">
        <v>103</v>
      </c>
      <c r="H7" s="348" t="s">
        <v>103</v>
      </c>
      <c r="I7" s="351" t="s">
        <v>498</v>
      </c>
      <c r="J7" s="350"/>
      <c r="K7" s="350"/>
      <c r="L7" s="350"/>
      <c r="M7" s="350"/>
      <c r="N7" s="350"/>
      <c r="O7" s="347" t="s">
        <v>103</v>
      </c>
      <c r="P7" s="348" t="s">
        <v>103</v>
      </c>
    </row>
    <row r="8" spans="1:16" ht="28.5" customHeight="1">
      <c r="A8" s="349" t="s">
        <v>499</v>
      </c>
      <c r="B8" s="350"/>
      <c r="C8" s="350"/>
      <c r="D8" s="350"/>
      <c r="E8" s="350"/>
      <c r="F8" s="350"/>
      <c r="G8" s="347" t="s">
        <v>103</v>
      </c>
      <c r="H8" s="348" t="s">
        <v>103</v>
      </c>
      <c r="I8" s="351" t="s">
        <v>500</v>
      </c>
      <c r="J8" s="350"/>
      <c r="K8" s="350"/>
      <c r="L8" s="350"/>
      <c r="M8" s="350"/>
      <c r="N8" s="350"/>
      <c r="O8" s="347" t="s">
        <v>103</v>
      </c>
      <c r="P8" s="348" t="s">
        <v>103</v>
      </c>
    </row>
    <row r="9" spans="1:16" ht="28.5" customHeight="1">
      <c r="A9" s="349" t="s">
        <v>501</v>
      </c>
      <c r="B9" s="350"/>
      <c r="C9" s="350"/>
      <c r="D9" s="350"/>
      <c r="E9" s="350"/>
      <c r="F9" s="350"/>
      <c r="G9" s="347"/>
      <c r="H9" s="348"/>
      <c r="I9" s="351"/>
      <c r="J9" s="350"/>
      <c r="K9" s="350"/>
      <c r="L9" s="350"/>
      <c r="M9" s="350"/>
      <c r="N9" s="350"/>
      <c r="O9" s="347"/>
      <c r="P9" s="348"/>
    </row>
    <row r="10" spans="1:16" ht="28.5" customHeight="1">
      <c r="A10" s="349" t="s">
        <v>502</v>
      </c>
      <c r="B10" s="350"/>
      <c r="C10" s="350">
        <v>56</v>
      </c>
      <c r="D10" s="350">
        <v>56</v>
      </c>
      <c r="E10" s="350">
        <v>56</v>
      </c>
      <c r="F10" s="350">
        <v>56</v>
      </c>
      <c r="G10" s="347">
        <f>F10/E10*100</f>
        <v>100</v>
      </c>
      <c r="H10" s="348"/>
      <c r="I10" s="351"/>
      <c r="J10" s="350"/>
      <c r="K10" s="350"/>
      <c r="L10" s="350"/>
      <c r="M10" s="350"/>
      <c r="N10" s="350"/>
      <c r="O10" s="347"/>
      <c r="P10" s="348"/>
    </row>
    <row r="11" spans="1:16" ht="28.5" customHeight="1">
      <c r="A11" s="342" t="s">
        <v>131</v>
      </c>
      <c r="B11" s="343"/>
      <c r="C11" s="343"/>
      <c r="D11" s="343"/>
      <c r="E11" s="343"/>
      <c r="F11" s="343"/>
      <c r="G11" s="347" t="s">
        <v>103</v>
      </c>
      <c r="H11" s="348" t="s">
        <v>103</v>
      </c>
      <c r="I11" s="352" t="s">
        <v>132</v>
      </c>
      <c r="J11" s="343"/>
      <c r="K11" s="343">
        <v>56</v>
      </c>
      <c r="L11" s="343">
        <v>56</v>
      </c>
      <c r="M11" s="343">
        <v>56</v>
      </c>
      <c r="N11" s="343">
        <v>56</v>
      </c>
      <c r="O11" s="347" t="s">
        <v>103</v>
      </c>
      <c r="P11" s="348" t="s">
        <v>103</v>
      </c>
    </row>
    <row r="12" spans="1:16" ht="24.75" customHeight="1">
      <c r="A12" s="353" t="s">
        <v>133</v>
      </c>
      <c r="B12" s="350"/>
      <c r="C12" s="350"/>
      <c r="D12" s="350"/>
      <c r="E12" s="350"/>
      <c r="F12" s="350"/>
      <c r="G12" s="350"/>
      <c r="H12" s="354"/>
      <c r="I12" s="355" t="s">
        <v>134</v>
      </c>
      <c r="J12" s="356"/>
      <c r="K12" s="356"/>
      <c r="L12" s="356"/>
      <c r="M12" s="356"/>
      <c r="N12" s="356"/>
      <c r="O12" s="350"/>
      <c r="P12" s="341"/>
    </row>
    <row r="13" spans="1:16" ht="24.75" customHeight="1">
      <c r="A13" s="353" t="s">
        <v>503</v>
      </c>
      <c r="B13" s="356"/>
      <c r="C13" s="356"/>
      <c r="D13" s="356"/>
      <c r="E13" s="356"/>
      <c r="F13" s="356"/>
      <c r="G13" s="356"/>
      <c r="H13" s="357"/>
      <c r="I13" s="358" t="s">
        <v>504</v>
      </c>
      <c r="J13" s="356"/>
      <c r="K13" s="356"/>
      <c r="L13" s="356"/>
      <c r="M13" s="356"/>
      <c r="N13" s="356"/>
      <c r="O13" s="359"/>
      <c r="P13" s="341"/>
    </row>
    <row r="14" spans="1:16" ht="24.75" customHeight="1">
      <c r="A14" s="353" t="s">
        <v>505</v>
      </c>
      <c r="B14" s="356"/>
      <c r="C14" s="356"/>
      <c r="D14" s="356"/>
      <c r="E14" s="356"/>
      <c r="F14" s="356"/>
      <c r="G14" s="356"/>
      <c r="H14" s="357"/>
      <c r="I14" s="360" t="s">
        <v>506</v>
      </c>
      <c r="J14" s="350"/>
      <c r="K14" s="350">
        <v>56</v>
      </c>
      <c r="L14" s="350">
        <v>56</v>
      </c>
      <c r="M14" s="350">
        <v>56</v>
      </c>
      <c r="N14" s="350">
        <v>56</v>
      </c>
      <c r="O14" s="356"/>
      <c r="P14" s="357"/>
    </row>
    <row r="15" spans="1:16" ht="24.75" customHeight="1">
      <c r="A15" s="361" t="s">
        <v>507</v>
      </c>
      <c r="B15" s="362"/>
      <c r="C15" s="362"/>
      <c r="D15" s="362"/>
      <c r="E15" s="362"/>
      <c r="F15" s="362"/>
      <c r="G15" s="362"/>
      <c r="H15" s="363"/>
      <c r="I15" s="364" t="s">
        <v>508</v>
      </c>
      <c r="J15" s="365"/>
      <c r="K15" s="365"/>
      <c r="L15" s="365"/>
      <c r="M15" s="365"/>
      <c r="N15" s="365"/>
      <c r="O15" s="362"/>
      <c r="P15" s="363"/>
    </row>
  </sheetData>
  <mergeCells count="2">
    <mergeCell ref="A2:P2"/>
    <mergeCell ref="O3:P3"/>
  </mergeCells>
  <phoneticPr fontId="69" type="noConversion"/>
  <printOptions horizontalCentered="1"/>
  <pageMargins left="0.19685039370078741" right="0.19685039370078741" top="0.74803149606299213" bottom="0.59055118110236227" header="0.31496062992125984" footer="0.31496062992125984"/>
  <pageSetup paperSize="9" scale="77" orientation="landscape" verticalDpi="30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G36"/>
  <sheetViews>
    <sheetView showGridLines="0" showZeros="0" tabSelected="1" topLeftCell="A7" workbookViewId="0">
      <selection activeCell="C19" sqref="C19"/>
    </sheetView>
  </sheetViews>
  <sheetFormatPr defaultColWidth="9" defaultRowHeight="14.25"/>
  <cols>
    <col min="1" max="1" width="8.75" style="222" customWidth="1"/>
    <col min="2" max="2" width="5.375" style="222" customWidth="1"/>
    <col min="3" max="3" width="98.125" style="222" customWidth="1"/>
    <col min="4" max="4" width="11.875" style="222" customWidth="1"/>
    <col min="5" max="258" width="9" style="222"/>
    <col min="259" max="259" width="129.5" style="222" customWidth="1"/>
    <col min="260" max="260" width="11.875" style="222" customWidth="1"/>
    <col min="261" max="514" width="9" style="222"/>
    <col min="515" max="515" width="129.5" style="222" customWidth="1"/>
    <col min="516" max="516" width="11.875" style="222" customWidth="1"/>
    <col min="517" max="770" width="9" style="222"/>
    <col min="771" max="771" width="129.5" style="222" customWidth="1"/>
    <col min="772" max="772" width="11.875" style="222" customWidth="1"/>
    <col min="773" max="1026" width="9" style="222"/>
    <col min="1027" max="1027" width="129.5" style="222" customWidth="1"/>
    <col min="1028" max="1028" width="11.875" style="222" customWidth="1"/>
    <col min="1029" max="1282" width="9" style="222"/>
    <col min="1283" max="1283" width="129.5" style="222" customWidth="1"/>
    <col min="1284" max="1284" width="11.875" style="222" customWidth="1"/>
    <col min="1285" max="1538" width="9" style="222"/>
    <col min="1539" max="1539" width="129.5" style="222" customWidth="1"/>
    <col min="1540" max="1540" width="11.875" style="222" customWidth="1"/>
    <col min="1541" max="1794" width="9" style="222"/>
    <col min="1795" max="1795" width="129.5" style="222" customWidth="1"/>
    <col min="1796" max="1796" width="11.875" style="222" customWidth="1"/>
    <col min="1797" max="2050" width="9" style="222"/>
    <col min="2051" max="2051" width="129.5" style="222" customWidth="1"/>
    <col min="2052" max="2052" width="11.875" style="222" customWidth="1"/>
    <col min="2053" max="2306" width="9" style="222"/>
    <col min="2307" max="2307" width="129.5" style="222" customWidth="1"/>
    <col min="2308" max="2308" width="11.875" style="222" customWidth="1"/>
    <col min="2309" max="2562" width="9" style="222"/>
    <col min="2563" max="2563" width="129.5" style="222" customWidth="1"/>
    <col min="2564" max="2564" width="11.875" style="222" customWidth="1"/>
    <col min="2565" max="2818" width="9" style="222"/>
    <col min="2819" max="2819" width="129.5" style="222" customWidth="1"/>
    <col min="2820" max="2820" width="11.875" style="222" customWidth="1"/>
    <col min="2821" max="3074" width="9" style="222"/>
    <col min="3075" max="3075" width="129.5" style="222" customWidth="1"/>
    <col min="3076" max="3076" width="11.875" style="222" customWidth="1"/>
    <col min="3077" max="3330" width="9" style="222"/>
    <col min="3331" max="3331" width="129.5" style="222" customWidth="1"/>
    <col min="3332" max="3332" width="11.875" style="222" customWidth="1"/>
    <col min="3333" max="3586" width="9" style="222"/>
    <col min="3587" max="3587" width="129.5" style="222" customWidth="1"/>
    <col min="3588" max="3588" width="11.875" style="222" customWidth="1"/>
    <col min="3589" max="3842" width="9" style="222"/>
    <col min="3843" max="3843" width="129.5" style="222" customWidth="1"/>
    <col min="3844" max="3844" width="11.875" style="222" customWidth="1"/>
    <col min="3845" max="4098" width="9" style="222"/>
    <col min="4099" max="4099" width="129.5" style="222" customWidth="1"/>
    <col min="4100" max="4100" width="11.875" style="222" customWidth="1"/>
    <col min="4101" max="4354" width="9" style="222"/>
    <col min="4355" max="4355" width="129.5" style="222" customWidth="1"/>
    <col min="4356" max="4356" width="11.875" style="222" customWidth="1"/>
    <col min="4357" max="4610" width="9" style="222"/>
    <col min="4611" max="4611" width="129.5" style="222" customWidth="1"/>
    <col min="4612" max="4612" width="11.875" style="222" customWidth="1"/>
    <col min="4613" max="4866" width="9" style="222"/>
    <col min="4867" max="4867" width="129.5" style="222" customWidth="1"/>
    <col min="4868" max="4868" width="11.875" style="222" customWidth="1"/>
    <col min="4869" max="5122" width="9" style="222"/>
    <col min="5123" max="5123" width="129.5" style="222" customWidth="1"/>
    <col min="5124" max="5124" width="11.875" style="222" customWidth="1"/>
    <col min="5125" max="5378" width="9" style="222"/>
    <col min="5379" max="5379" width="129.5" style="222" customWidth="1"/>
    <col min="5380" max="5380" width="11.875" style="222" customWidth="1"/>
    <col min="5381" max="5634" width="9" style="222"/>
    <col min="5635" max="5635" width="129.5" style="222" customWidth="1"/>
    <col min="5636" max="5636" width="11.875" style="222" customWidth="1"/>
    <col min="5637" max="5890" width="9" style="222"/>
    <col min="5891" max="5891" width="129.5" style="222" customWidth="1"/>
    <col min="5892" max="5892" width="11.875" style="222" customWidth="1"/>
    <col min="5893" max="6146" width="9" style="222"/>
    <col min="6147" max="6147" width="129.5" style="222" customWidth="1"/>
    <col min="6148" max="6148" width="11.875" style="222" customWidth="1"/>
    <col min="6149" max="6402" width="9" style="222"/>
    <col min="6403" max="6403" width="129.5" style="222" customWidth="1"/>
    <col min="6404" max="6404" width="11.875" style="222" customWidth="1"/>
    <col min="6405" max="6658" width="9" style="222"/>
    <col min="6659" max="6659" width="129.5" style="222" customWidth="1"/>
    <col min="6660" max="6660" width="11.875" style="222" customWidth="1"/>
    <col min="6661" max="6914" width="9" style="222"/>
    <col min="6915" max="6915" width="129.5" style="222" customWidth="1"/>
    <col min="6916" max="6916" width="11.875" style="222" customWidth="1"/>
    <col min="6917" max="7170" width="9" style="222"/>
    <col min="7171" max="7171" width="129.5" style="222" customWidth="1"/>
    <col min="7172" max="7172" width="11.875" style="222" customWidth="1"/>
    <col min="7173" max="7426" width="9" style="222"/>
    <col min="7427" max="7427" width="129.5" style="222" customWidth="1"/>
    <col min="7428" max="7428" width="11.875" style="222" customWidth="1"/>
    <col min="7429" max="7682" width="9" style="222"/>
    <col min="7683" max="7683" width="129.5" style="222" customWidth="1"/>
    <col min="7684" max="7684" width="11.875" style="222" customWidth="1"/>
    <col min="7685" max="7938" width="9" style="222"/>
    <col min="7939" max="7939" width="129.5" style="222" customWidth="1"/>
    <col min="7940" max="7940" width="11.875" style="222" customWidth="1"/>
    <col min="7941" max="8194" width="9" style="222"/>
    <col min="8195" max="8195" width="129.5" style="222" customWidth="1"/>
    <col min="8196" max="8196" width="11.875" style="222" customWidth="1"/>
    <col min="8197" max="8450" width="9" style="222"/>
    <col min="8451" max="8451" width="129.5" style="222" customWidth="1"/>
    <col min="8452" max="8452" width="11.875" style="222" customWidth="1"/>
    <col min="8453" max="8706" width="9" style="222"/>
    <col min="8707" max="8707" width="129.5" style="222" customWidth="1"/>
    <col min="8708" max="8708" width="11.875" style="222" customWidth="1"/>
    <col min="8709" max="8962" width="9" style="222"/>
    <col min="8963" max="8963" width="129.5" style="222" customWidth="1"/>
    <col min="8964" max="8964" width="11.875" style="222" customWidth="1"/>
    <col min="8965" max="9218" width="9" style="222"/>
    <col min="9219" max="9219" width="129.5" style="222" customWidth="1"/>
    <col min="9220" max="9220" width="11.875" style="222" customWidth="1"/>
    <col min="9221" max="9474" width="9" style="222"/>
    <col min="9475" max="9475" width="129.5" style="222" customWidth="1"/>
    <col min="9476" max="9476" width="11.875" style="222" customWidth="1"/>
    <col min="9477" max="9730" width="9" style="222"/>
    <col min="9731" max="9731" width="129.5" style="222" customWidth="1"/>
    <col min="9732" max="9732" width="11.875" style="222" customWidth="1"/>
    <col min="9733" max="9986" width="9" style="222"/>
    <col min="9987" max="9987" width="129.5" style="222" customWidth="1"/>
    <col min="9988" max="9988" width="11.875" style="222" customWidth="1"/>
    <col min="9989" max="10242" width="9" style="222"/>
    <col min="10243" max="10243" width="129.5" style="222" customWidth="1"/>
    <col min="10244" max="10244" width="11.875" style="222" customWidth="1"/>
    <col min="10245" max="10498" width="9" style="222"/>
    <col min="10499" max="10499" width="129.5" style="222" customWidth="1"/>
    <col min="10500" max="10500" width="11.875" style="222" customWidth="1"/>
    <col min="10501" max="10754" width="9" style="222"/>
    <col min="10755" max="10755" width="129.5" style="222" customWidth="1"/>
    <col min="10756" max="10756" width="11.875" style="222" customWidth="1"/>
    <col min="10757" max="11010" width="9" style="222"/>
    <col min="11011" max="11011" width="129.5" style="222" customWidth="1"/>
    <col min="11012" max="11012" width="11.875" style="222" customWidth="1"/>
    <col min="11013" max="11266" width="9" style="222"/>
    <col min="11267" max="11267" width="129.5" style="222" customWidth="1"/>
    <col min="11268" max="11268" width="11.875" style="222" customWidth="1"/>
    <col min="11269" max="11522" width="9" style="222"/>
    <col min="11523" max="11523" width="129.5" style="222" customWidth="1"/>
    <col min="11524" max="11524" width="11.875" style="222" customWidth="1"/>
    <col min="11525" max="11778" width="9" style="222"/>
    <col min="11779" max="11779" width="129.5" style="222" customWidth="1"/>
    <col min="11780" max="11780" width="11.875" style="222" customWidth="1"/>
    <col min="11781" max="12034" width="9" style="222"/>
    <col min="12035" max="12035" width="129.5" style="222" customWidth="1"/>
    <col min="12036" max="12036" width="11.875" style="222" customWidth="1"/>
    <col min="12037" max="12290" width="9" style="222"/>
    <col min="12291" max="12291" width="129.5" style="222" customWidth="1"/>
    <col min="12292" max="12292" width="11.875" style="222" customWidth="1"/>
    <col min="12293" max="12546" width="9" style="222"/>
    <col min="12547" max="12547" width="129.5" style="222" customWidth="1"/>
    <col min="12548" max="12548" width="11.875" style="222" customWidth="1"/>
    <col min="12549" max="12802" width="9" style="222"/>
    <col min="12803" max="12803" width="129.5" style="222" customWidth="1"/>
    <col min="12804" max="12804" width="11.875" style="222" customWidth="1"/>
    <col min="12805" max="13058" width="9" style="222"/>
    <col min="13059" max="13059" width="129.5" style="222" customWidth="1"/>
    <col min="13060" max="13060" width="11.875" style="222" customWidth="1"/>
    <col min="13061" max="13314" width="9" style="222"/>
    <col min="13315" max="13315" width="129.5" style="222" customWidth="1"/>
    <col min="13316" max="13316" width="11.875" style="222" customWidth="1"/>
    <col min="13317" max="13570" width="9" style="222"/>
    <col min="13571" max="13571" width="129.5" style="222" customWidth="1"/>
    <col min="13572" max="13572" width="11.875" style="222" customWidth="1"/>
    <col min="13573" max="13826" width="9" style="222"/>
    <col min="13827" max="13827" width="129.5" style="222" customWidth="1"/>
    <col min="13828" max="13828" width="11.875" style="222" customWidth="1"/>
    <col min="13829" max="14082" width="9" style="222"/>
    <col min="14083" max="14083" width="129.5" style="222" customWidth="1"/>
    <col min="14084" max="14084" width="11.875" style="222" customWidth="1"/>
    <col min="14085" max="14338" width="9" style="222"/>
    <col min="14339" max="14339" width="129.5" style="222" customWidth="1"/>
    <col min="14340" max="14340" width="11.875" style="222" customWidth="1"/>
    <col min="14341" max="14594" width="9" style="222"/>
    <col min="14595" max="14595" width="129.5" style="222" customWidth="1"/>
    <col min="14596" max="14596" width="11.875" style="222" customWidth="1"/>
    <col min="14597" max="14850" width="9" style="222"/>
    <col min="14851" max="14851" width="129.5" style="222" customWidth="1"/>
    <col min="14852" max="14852" width="11.875" style="222" customWidth="1"/>
    <col min="14853" max="15106" width="9" style="222"/>
    <col min="15107" max="15107" width="129.5" style="222" customWidth="1"/>
    <col min="15108" max="15108" width="11.875" style="222" customWidth="1"/>
    <col min="15109" max="15362" width="9" style="222"/>
    <col min="15363" max="15363" width="129.5" style="222" customWidth="1"/>
    <col min="15364" max="15364" width="11.875" style="222" customWidth="1"/>
    <col min="15365" max="15618" width="9" style="222"/>
    <col min="15619" max="15619" width="129.5" style="222" customWidth="1"/>
    <col min="15620" max="15620" width="11.875" style="222" customWidth="1"/>
    <col min="15621" max="15874" width="9" style="222"/>
    <col min="15875" max="15875" width="129.5" style="222" customWidth="1"/>
    <col min="15876" max="15876" width="11.875" style="222" customWidth="1"/>
    <col min="15877" max="16130" width="9" style="222"/>
    <col min="16131" max="16131" width="129.5" style="222" customWidth="1"/>
    <col min="16132" max="16132" width="11.875" style="222" customWidth="1"/>
    <col min="16133" max="16384" width="9" style="222"/>
  </cols>
  <sheetData>
    <row r="1" spans="1:7" ht="35.25" customHeight="1">
      <c r="A1" s="374" t="s">
        <v>1</v>
      </c>
      <c r="B1" s="374"/>
      <c r="C1" s="374"/>
    </row>
    <row r="2" spans="1:7" ht="12" customHeight="1">
      <c r="C2" s="223"/>
    </row>
    <row r="3" spans="1:7" ht="17.25" customHeight="1">
      <c r="B3" s="222" t="s">
        <v>2</v>
      </c>
      <c r="C3" s="224" t="s">
        <v>3</v>
      </c>
      <c r="E3" s="225"/>
      <c r="F3" s="225"/>
      <c r="G3" s="225"/>
    </row>
    <row r="4" spans="1:7" ht="17.25" customHeight="1">
      <c r="B4" s="222" t="s">
        <v>4</v>
      </c>
      <c r="C4" s="224" t="s">
        <v>5</v>
      </c>
    </row>
    <row r="5" spans="1:7" ht="17.25" customHeight="1">
      <c r="B5" s="222" t="s">
        <v>6</v>
      </c>
      <c r="C5" s="224" t="s">
        <v>7</v>
      </c>
    </row>
    <row r="6" spans="1:7" ht="17.25" customHeight="1">
      <c r="C6" s="224" t="s">
        <v>8</v>
      </c>
    </row>
    <row r="7" spans="1:7" ht="17.25" customHeight="1">
      <c r="B7" s="222" t="s">
        <v>9</v>
      </c>
      <c r="C7" s="224" t="s">
        <v>10</v>
      </c>
    </row>
    <row r="8" spans="1:7" ht="17.25" customHeight="1">
      <c r="B8" s="222" t="s">
        <v>11</v>
      </c>
      <c r="C8" s="224" t="s">
        <v>619</v>
      </c>
    </row>
    <row r="9" spans="1:7" ht="17.25" customHeight="1">
      <c r="B9" s="222" t="s">
        <v>12</v>
      </c>
      <c r="C9" s="224" t="s">
        <v>620</v>
      </c>
    </row>
    <row r="10" spans="1:7" ht="17.25" customHeight="1">
      <c r="B10" s="222" t="s">
        <v>13</v>
      </c>
      <c r="C10" s="224" t="s">
        <v>621</v>
      </c>
    </row>
    <row r="11" spans="1:7" ht="17.25" customHeight="1">
      <c r="B11" s="222" t="s">
        <v>14</v>
      </c>
      <c r="C11" s="224" t="s">
        <v>622</v>
      </c>
    </row>
    <row r="12" spans="1:7" ht="17.25" customHeight="1">
      <c r="C12" s="224" t="s">
        <v>623</v>
      </c>
    </row>
    <row r="13" spans="1:7" ht="17.25" customHeight="1">
      <c r="B13" s="222" t="s">
        <v>15</v>
      </c>
      <c r="C13" s="224" t="s">
        <v>624</v>
      </c>
    </row>
    <row r="14" spans="1:7" ht="17.25" customHeight="1">
      <c r="C14" s="224" t="s">
        <v>625</v>
      </c>
    </row>
    <row r="15" spans="1:7" ht="17.25" customHeight="1">
      <c r="B15" s="222" t="s">
        <v>16</v>
      </c>
      <c r="C15" s="224" t="s">
        <v>626</v>
      </c>
    </row>
    <row r="16" spans="1:7" ht="17.25" customHeight="1">
      <c r="B16" s="222" t="s">
        <v>17</v>
      </c>
      <c r="C16" s="224" t="s">
        <v>627</v>
      </c>
    </row>
    <row r="17" spans="2:3" ht="17.25" customHeight="1">
      <c r="B17" s="222" t="s">
        <v>18</v>
      </c>
      <c r="C17" s="224" t="s">
        <v>628</v>
      </c>
    </row>
    <row r="18" spans="2:3" ht="17.25" customHeight="1">
      <c r="B18" s="222" t="s">
        <v>19</v>
      </c>
      <c r="C18" s="224" t="s">
        <v>629</v>
      </c>
    </row>
    <row r="19" spans="2:3" ht="17.25" customHeight="1">
      <c r="B19" s="222" t="s">
        <v>20</v>
      </c>
      <c r="C19" s="224" t="s">
        <v>630</v>
      </c>
    </row>
    <row r="20" spans="2:3" ht="17.25" customHeight="1">
      <c r="C20" s="224" t="s">
        <v>631</v>
      </c>
    </row>
    <row r="21" spans="2:3" ht="17.25" customHeight="1">
      <c r="B21" s="222" t="s">
        <v>21</v>
      </c>
      <c r="C21" s="224" t="s">
        <v>632</v>
      </c>
    </row>
    <row r="22" spans="2:3" ht="17.25" customHeight="1">
      <c r="B22" s="222" t="s">
        <v>22</v>
      </c>
      <c r="C22" s="224" t="s">
        <v>633</v>
      </c>
    </row>
    <row r="23" spans="2:3" ht="17.25" customHeight="1">
      <c r="B23" s="222" t="s">
        <v>23</v>
      </c>
      <c r="C23" s="224" t="s">
        <v>634</v>
      </c>
    </row>
    <row r="24" spans="2:3" ht="17.25" customHeight="1">
      <c r="B24" s="222" t="s">
        <v>24</v>
      </c>
      <c r="C24" s="224" t="s">
        <v>635</v>
      </c>
    </row>
    <row r="25" spans="2:3" ht="17.25" customHeight="1">
      <c r="B25" s="222" t="s">
        <v>25</v>
      </c>
      <c r="C25" s="224" t="s">
        <v>636</v>
      </c>
    </row>
    <row r="26" spans="2:3" ht="17.25" customHeight="1">
      <c r="B26" s="222" t="s">
        <v>26</v>
      </c>
      <c r="C26" s="224" t="s">
        <v>637</v>
      </c>
    </row>
    <row r="27" spans="2:3" ht="17.25" customHeight="1">
      <c r="B27" s="222" t="s">
        <v>27</v>
      </c>
      <c r="C27" s="224" t="s">
        <v>638</v>
      </c>
    </row>
    <row r="28" spans="2:3" ht="18.75">
      <c r="C28" s="226"/>
    </row>
    <row r="29" spans="2:3" ht="18.75">
      <c r="C29" s="226"/>
    </row>
    <row r="30" spans="2:3" ht="18.75">
      <c r="C30" s="226"/>
    </row>
    <row r="31" spans="2:3" ht="18.75">
      <c r="C31" s="227"/>
    </row>
    <row r="32" spans="2:3" ht="18.75">
      <c r="C32" s="227"/>
    </row>
    <row r="33" spans="3:3" ht="18.75">
      <c r="C33" s="227"/>
    </row>
    <row r="34" spans="3:3" ht="18.75">
      <c r="C34" s="227"/>
    </row>
    <row r="35" spans="3:3" ht="18.75">
      <c r="C35" s="227"/>
    </row>
    <row r="36" spans="3:3" ht="18.75">
      <c r="C36" s="227"/>
    </row>
  </sheetData>
  <mergeCells count="1">
    <mergeCell ref="A1:C1"/>
  </mergeCells>
  <phoneticPr fontId="69" type="noConversion"/>
  <printOptions horizontalCentered="1" verticalCentered="1"/>
  <pageMargins left="0.156944444444444" right="0.39305555555555599" top="0" bottom="0" header="0.39305555555555599" footer="0.39305555555555599"/>
  <pageSetup paperSize="9" firstPageNumber="0" pageOrder="overThenDown"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sheetPr codeName="Sheet23"/>
  <dimension ref="A1:D5"/>
  <sheetViews>
    <sheetView workbookViewId="0">
      <selection activeCell="G5" sqref="G5"/>
    </sheetView>
  </sheetViews>
  <sheetFormatPr defaultColWidth="9" defaultRowHeight="14.25"/>
  <cols>
    <col min="1" max="3" width="21.375" style="97" customWidth="1"/>
    <col min="4" max="4" width="25.375" style="97" customWidth="1"/>
    <col min="5" max="256" width="9" style="97"/>
    <col min="257" max="260" width="21.375" style="97" customWidth="1"/>
    <col min="261" max="512" width="9" style="97"/>
    <col min="513" max="516" width="21.375" style="97" customWidth="1"/>
    <col min="517" max="768" width="9" style="97"/>
    <col min="769" max="772" width="21.375" style="97" customWidth="1"/>
    <col min="773" max="1024" width="10" style="97"/>
    <col min="1025" max="1028" width="21.375" style="97" customWidth="1"/>
    <col min="1029" max="1280" width="9" style="97"/>
    <col min="1281" max="1284" width="21.375" style="97" customWidth="1"/>
    <col min="1285" max="1536" width="9" style="97"/>
    <col min="1537" max="1540" width="21.375" style="97" customWidth="1"/>
    <col min="1541" max="1792" width="9" style="97"/>
    <col min="1793" max="1796" width="21.375" style="97" customWidth="1"/>
    <col min="1797" max="2048" width="10" style="97"/>
    <col min="2049" max="2052" width="21.375" style="97" customWidth="1"/>
    <col min="2053" max="2304" width="9" style="97"/>
    <col min="2305" max="2308" width="21.375" style="97" customWidth="1"/>
    <col min="2309" max="2560" width="9" style="97"/>
    <col min="2561" max="2564" width="21.375" style="97" customWidth="1"/>
    <col min="2565" max="2816" width="9" style="97"/>
    <col min="2817" max="2820" width="21.375" style="97" customWidth="1"/>
    <col min="2821" max="3072" width="10" style="97"/>
    <col min="3073" max="3076" width="21.375" style="97" customWidth="1"/>
    <col min="3077" max="3328" width="9" style="97"/>
    <col min="3329" max="3332" width="21.375" style="97" customWidth="1"/>
    <col min="3333" max="3584" width="9" style="97"/>
    <col min="3585" max="3588" width="21.375" style="97" customWidth="1"/>
    <col min="3589" max="3840" width="9" style="97"/>
    <col min="3841" max="3844" width="21.375" style="97" customWidth="1"/>
    <col min="3845" max="4096" width="10" style="97"/>
    <col min="4097" max="4100" width="21.375" style="97" customWidth="1"/>
    <col min="4101" max="4352" width="9" style="97"/>
    <col min="4353" max="4356" width="21.375" style="97" customWidth="1"/>
    <col min="4357" max="4608" width="9" style="97"/>
    <col min="4609" max="4612" width="21.375" style="97" customWidth="1"/>
    <col min="4613" max="4864" width="9" style="97"/>
    <col min="4865" max="4868" width="21.375" style="97" customWidth="1"/>
    <col min="4869" max="5120" width="10" style="97"/>
    <col min="5121" max="5124" width="21.375" style="97" customWidth="1"/>
    <col min="5125" max="5376" width="9" style="97"/>
    <col min="5377" max="5380" width="21.375" style="97" customWidth="1"/>
    <col min="5381" max="5632" width="9" style="97"/>
    <col min="5633" max="5636" width="21.375" style="97" customWidth="1"/>
    <col min="5637" max="5888" width="9" style="97"/>
    <col min="5889" max="5892" width="21.375" style="97" customWidth="1"/>
    <col min="5893" max="6144" width="10" style="97"/>
    <col min="6145" max="6148" width="21.375" style="97" customWidth="1"/>
    <col min="6149" max="6400" width="9" style="97"/>
    <col min="6401" max="6404" width="21.375" style="97" customWidth="1"/>
    <col min="6405" max="6656" width="9" style="97"/>
    <col min="6657" max="6660" width="21.375" style="97" customWidth="1"/>
    <col min="6661" max="6912" width="9" style="97"/>
    <col min="6913" max="6916" width="21.375" style="97" customWidth="1"/>
    <col min="6917" max="7168" width="10" style="97"/>
    <col min="7169" max="7172" width="21.375" style="97" customWidth="1"/>
    <col min="7173" max="7424" width="9" style="97"/>
    <col min="7425" max="7428" width="21.375" style="97" customWidth="1"/>
    <col min="7429" max="7680" width="9" style="97"/>
    <col min="7681" max="7684" width="21.375" style="97" customWidth="1"/>
    <col min="7685" max="7936" width="9" style="97"/>
    <col min="7937" max="7940" width="21.375" style="97" customWidth="1"/>
    <col min="7941" max="8192" width="10" style="97"/>
    <col min="8193" max="8196" width="21.375" style="97" customWidth="1"/>
    <col min="8197" max="8448" width="9" style="97"/>
    <col min="8449" max="8452" width="21.375" style="97" customWidth="1"/>
    <col min="8453" max="8704" width="9" style="97"/>
    <col min="8705" max="8708" width="21.375" style="97" customWidth="1"/>
    <col min="8709" max="8960" width="9" style="97"/>
    <col min="8961" max="8964" width="21.375" style="97" customWidth="1"/>
    <col min="8965" max="9216" width="10" style="97"/>
    <col min="9217" max="9220" width="21.375" style="97" customWidth="1"/>
    <col min="9221" max="9472" width="9" style="97"/>
    <col min="9473" max="9476" width="21.375" style="97" customWidth="1"/>
    <col min="9477" max="9728" width="9" style="97"/>
    <col min="9729" max="9732" width="21.375" style="97" customWidth="1"/>
    <col min="9733" max="9984" width="9" style="97"/>
    <col min="9985" max="9988" width="21.375" style="97" customWidth="1"/>
    <col min="9989" max="10240" width="10" style="97"/>
    <col min="10241" max="10244" width="21.375" style="97" customWidth="1"/>
    <col min="10245" max="10496" width="9" style="97"/>
    <col min="10497" max="10500" width="21.375" style="97" customWidth="1"/>
    <col min="10501" max="10752" width="9" style="97"/>
    <col min="10753" max="10756" width="21.375" style="97" customWidth="1"/>
    <col min="10757" max="11008" width="9" style="97"/>
    <col min="11009" max="11012" width="21.375" style="97" customWidth="1"/>
    <col min="11013" max="11264" width="10" style="97"/>
    <col min="11265" max="11268" width="21.375" style="97" customWidth="1"/>
    <col min="11269" max="11520" width="9" style="97"/>
    <col min="11521" max="11524" width="21.375" style="97" customWidth="1"/>
    <col min="11525" max="11776" width="9" style="97"/>
    <col min="11777" max="11780" width="21.375" style="97" customWidth="1"/>
    <col min="11781" max="12032" width="9" style="97"/>
    <col min="12033" max="12036" width="21.375" style="97" customWidth="1"/>
    <col min="12037" max="12288" width="10" style="97"/>
    <col min="12289" max="12292" width="21.375" style="97" customWidth="1"/>
    <col min="12293" max="12544" width="9" style="97"/>
    <col min="12545" max="12548" width="21.375" style="97" customWidth="1"/>
    <col min="12549" max="12800" width="9" style="97"/>
    <col min="12801" max="12804" width="21.375" style="97" customWidth="1"/>
    <col min="12805" max="13056" width="9" style="97"/>
    <col min="13057" max="13060" width="21.375" style="97" customWidth="1"/>
    <col min="13061" max="13312" width="10" style="97"/>
    <col min="13313" max="13316" width="21.375" style="97" customWidth="1"/>
    <col min="13317" max="13568" width="9" style="97"/>
    <col min="13569" max="13572" width="21.375" style="97" customWidth="1"/>
    <col min="13573" max="13824" width="9" style="97"/>
    <col min="13825" max="13828" width="21.375" style="97" customWidth="1"/>
    <col min="13829" max="14080" width="9" style="97"/>
    <col min="14081" max="14084" width="21.375" style="97" customWidth="1"/>
    <col min="14085" max="14336" width="10" style="97"/>
    <col min="14337" max="14340" width="21.375" style="97" customWidth="1"/>
    <col min="14341" max="14592" width="9" style="97"/>
    <col min="14593" max="14596" width="21.375" style="97" customWidth="1"/>
    <col min="14597" max="14848" width="9" style="97"/>
    <col min="14849" max="14852" width="21.375" style="97" customWidth="1"/>
    <col min="14853" max="15104" width="9" style="97"/>
    <col min="15105" max="15108" width="21.375" style="97" customWidth="1"/>
    <col min="15109" max="15360" width="10" style="97"/>
    <col min="15361" max="15364" width="21.375" style="97" customWidth="1"/>
    <col min="15365" max="15616" width="9" style="97"/>
    <col min="15617" max="15620" width="21.375" style="97" customWidth="1"/>
    <col min="15621" max="15872" width="9" style="97"/>
    <col min="15873" max="15876" width="21.375" style="97" customWidth="1"/>
    <col min="15877" max="16128" width="9" style="97"/>
    <col min="16129" max="16132" width="21.375" style="97" customWidth="1"/>
    <col min="16133" max="16384" width="10" style="97"/>
  </cols>
  <sheetData>
    <row r="1" spans="1:4" ht="55.5" customHeight="1">
      <c r="A1" s="388" t="s">
        <v>509</v>
      </c>
      <c r="B1" s="388"/>
      <c r="C1" s="388"/>
      <c r="D1" s="388"/>
    </row>
    <row r="2" spans="1:4" ht="68.25" customHeight="1">
      <c r="A2" s="392" t="s">
        <v>617</v>
      </c>
      <c r="B2" s="393"/>
      <c r="C2" s="393"/>
      <c r="D2" s="393"/>
    </row>
    <row r="3" spans="1:4" ht="68.25" customHeight="1">
      <c r="A3" s="393"/>
      <c r="B3" s="393"/>
      <c r="C3" s="393"/>
      <c r="D3" s="393"/>
    </row>
    <row r="4" spans="1:4" ht="68.25" customHeight="1">
      <c r="A4" s="393"/>
      <c r="B4" s="393"/>
      <c r="C4" s="393"/>
      <c r="D4" s="393"/>
    </row>
    <row r="5" spans="1:4" ht="68.25" customHeight="1">
      <c r="A5" s="393"/>
      <c r="B5" s="393"/>
      <c r="C5" s="393"/>
      <c r="D5" s="393"/>
    </row>
  </sheetData>
  <mergeCells count="2">
    <mergeCell ref="A1:D1"/>
    <mergeCell ref="A2:D5"/>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codeName="Sheet24">
    <tabColor rgb="FFFF0000"/>
    <pageSetUpPr fitToPage="1"/>
  </sheetPr>
  <dimension ref="A1:J36"/>
  <sheetViews>
    <sheetView topLeftCell="A21" workbookViewId="0">
      <selection activeCell="B37" sqref="B37"/>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510</v>
      </c>
    </row>
    <row r="2" spans="1:10" ht="23.25" customHeight="1">
      <c r="A2" s="375" t="s">
        <v>511</v>
      </c>
      <c r="B2" s="375"/>
      <c r="C2" s="375"/>
      <c r="D2" s="375"/>
      <c r="E2" s="375"/>
      <c r="F2" s="375"/>
      <c r="G2" s="375"/>
      <c r="H2" s="375"/>
      <c r="I2" s="375"/>
      <c r="J2" s="375"/>
    </row>
    <row r="3" spans="1:10" ht="15.75" customHeight="1">
      <c r="I3" s="391" t="s">
        <v>30</v>
      </c>
      <c r="J3" s="391"/>
    </row>
    <row r="4" spans="1:10" ht="39" customHeight="1">
      <c r="A4" s="75" t="s">
        <v>290</v>
      </c>
      <c r="B4" s="76" t="s">
        <v>94</v>
      </c>
      <c r="C4" s="77" t="s">
        <v>98</v>
      </c>
      <c r="D4" s="78" t="s">
        <v>512</v>
      </c>
      <c r="E4" s="78" t="s">
        <v>513</v>
      </c>
      <c r="F4" s="79" t="s">
        <v>155</v>
      </c>
      <c r="G4" s="76" t="s">
        <v>94</v>
      </c>
      <c r="H4" s="77" t="s">
        <v>98</v>
      </c>
      <c r="I4" s="78" t="s">
        <v>512</v>
      </c>
      <c r="J4" s="78" t="s">
        <v>513</v>
      </c>
    </row>
    <row r="5" spans="1:10" ht="17.25" customHeight="1">
      <c r="A5" s="80" t="s">
        <v>514</v>
      </c>
      <c r="B5" s="81"/>
      <c r="C5" s="81"/>
      <c r="D5" s="81"/>
      <c r="E5" s="81"/>
      <c r="F5" s="82" t="s">
        <v>515</v>
      </c>
      <c r="G5" s="81"/>
      <c r="H5" s="81"/>
      <c r="I5" s="81"/>
      <c r="J5" s="94"/>
    </row>
    <row r="6" spans="1:10" ht="17.25" customHeight="1">
      <c r="A6" s="83" t="s">
        <v>516</v>
      </c>
      <c r="B6" s="81"/>
      <c r="C6" s="81"/>
      <c r="D6" s="81"/>
      <c r="E6" s="81"/>
      <c r="F6" s="84" t="s">
        <v>517</v>
      </c>
      <c r="G6" s="81"/>
      <c r="H6" s="81"/>
      <c r="I6" s="81"/>
      <c r="J6" s="94"/>
    </row>
    <row r="7" spans="1:10" ht="17.25" customHeight="1">
      <c r="A7" s="85" t="s">
        <v>518</v>
      </c>
      <c r="B7" s="81"/>
      <c r="C7" s="81"/>
      <c r="D7" s="81"/>
      <c r="E7" s="81"/>
      <c r="F7" s="82" t="s">
        <v>519</v>
      </c>
      <c r="G7" s="81"/>
      <c r="H7" s="81"/>
      <c r="I7" s="81"/>
      <c r="J7" s="94"/>
    </row>
    <row r="8" spans="1:10" ht="17.25" customHeight="1">
      <c r="A8" s="86" t="s">
        <v>520</v>
      </c>
      <c r="B8" s="81"/>
      <c r="C8" s="81"/>
      <c r="D8" s="81"/>
      <c r="E8" s="81"/>
      <c r="F8" s="84" t="s">
        <v>517</v>
      </c>
      <c r="G8" s="81"/>
      <c r="H8" s="81"/>
      <c r="I8" s="81"/>
      <c r="J8" s="94"/>
    </row>
    <row r="9" spans="1:10" ht="17.25" customHeight="1">
      <c r="A9" s="80" t="s">
        <v>521</v>
      </c>
      <c r="B9" s="81"/>
      <c r="C9" s="81"/>
      <c r="D9" s="81"/>
      <c r="E9" s="81"/>
      <c r="F9" s="82" t="s">
        <v>522</v>
      </c>
      <c r="G9" s="81"/>
      <c r="H9" s="81"/>
      <c r="I9" s="81"/>
      <c r="J9" s="94"/>
    </row>
    <row r="10" spans="1:10" ht="17.25" customHeight="1">
      <c r="A10" s="83" t="s">
        <v>516</v>
      </c>
      <c r="B10" s="81"/>
      <c r="C10" s="81"/>
      <c r="D10" s="81"/>
      <c r="E10" s="81"/>
      <c r="F10" s="84" t="s">
        <v>517</v>
      </c>
      <c r="G10" s="81"/>
      <c r="H10" s="81"/>
      <c r="I10" s="81"/>
      <c r="J10" s="94"/>
    </row>
    <row r="11" spans="1:10" ht="17.25" customHeight="1">
      <c r="A11" s="85" t="s">
        <v>518</v>
      </c>
      <c r="B11" s="81"/>
      <c r="C11" s="81"/>
      <c r="D11" s="81"/>
      <c r="E11" s="81"/>
      <c r="F11" s="82" t="s">
        <v>523</v>
      </c>
      <c r="G11" s="81"/>
      <c r="H11" s="81"/>
      <c r="I11" s="81"/>
      <c r="J11" s="94"/>
    </row>
    <row r="12" spans="1:10" ht="17.25" customHeight="1">
      <c r="A12" s="86" t="s">
        <v>520</v>
      </c>
      <c r="B12" s="81"/>
      <c r="C12" s="81"/>
      <c r="D12" s="81"/>
      <c r="E12" s="81"/>
      <c r="F12" s="84" t="s">
        <v>524</v>
      </c>
      <c r="G12" s="81"/>
      <c r="H12" s="81"/>
      <c r="I12" s="81"/>
      <c r="J12" s="94"/>
    </row>
    <row r="13" spans="1:10" ht="17.25" customHeight="1">
      <c r="A13" s="80" t="s">
        <v>525</v>
      </c>
      <c r="B13" s="81"/>
      <c r="C13" s="81"/>
      <c r="D13" s="81"/>
      <c r="E13" s="81"/>
      <c r="F13" s="82" t="s">
        <v>526</v>
      </c>
      <c r="G13" s="81"/>
      <c r="H13" s="81"/>
      <c r="I13" s="81"/>
      <c r="J13" s="94"/>
    </row>
    <row r="14" spans="1:10" ht="17.25" customHeight="1">
      <c r="A14" s="83" t="s">
        <v>516</v>
      </c>
      <c r="B14" s="81"/>
      <c r="C14" s="81"/>
      <c r="D14" s="81"/>
      <c r="E14" s="81"/>
      <c r="F14" s="84" t="s">
        <v>524</v>
      </c>
      <c r="G14" s="81"/>
      <c r="H14" s="81"/>
      <c r="I14" s="81"/>
      <c r="J14" s="94"/>
    </row>
    <row r="15" spans="1:10" ht="17.25" customHeight="1">
      <c r="A15" s="85" t="s">
        <v>518</v>
      </c>
      <c r="B15" s="81"/>
      <c r="C15" s="81"/>
      <c r="D15" s="81"/>
      <c r="E15" s="81"/>
      <c r="F15" s="82" t="s">
        <v>527</v>
      </c>
      <c r="G15" s="81"/>
      <c r="H15" s="81"/>
      <c r="I15" s="81"/>
      <c r="J15" s="94"/>
    </row>
    <row r="16" spans="1:10" ht="17.25" customHeight="1">
      <c r="A16" s="86" t="s">
        <v>520</v>
      </c>
      <c r="B16" s="81"/>
      <c r="C16" s="81"/>
      <c r="D16" s="81"/>
      <c r="E16" s="81"/>
      <c r="F16" s="84" t="s">
        <v>528</v>
      </c>
      <c r="G16" s="81"/>
      <c r="H16" s="81"/>
      <c r="I16" s="81"/>
      <c r="J16" s="94"/>
    </row>
    <row r="17" spans="1:10" ht="17.25" customHeight="1">
      <c r="A17" s="80" t="s">
        <v>529</v>
      </c>
      <c r="B17" s="81"/>
      <c r="C17" s="81"/>
      <c r="D17" s="81"/>
      <c r="E17" s="81"/>
      <c r="F17" s="82" t="s">
        <v>530</v>
      </c>
      <c r="G17" s="81"/>
      <c r="H17" s="81"/>
      <c r="I17" s="81"/>
      <c r="J17" s="94"/>
    </row>
    <row r="18" spans="1:10" ht="17.25" customHeight="1">
      <c r="A18" s="83" t="s">
        <v>516</v>
      </c>
      <c r="B18" s="81"/>
      <c r="C18" s="81"/>
      <c r="D18" s="81"/>
      <c r="E18" s="81"/>
      <c r="F18" s="84" t="s">
        <v>531</v>
      </c>
      <c r="G18" s="81"/>
      <c r="H18" s="81"/>
      <c r="I18" s="81"/>
      <c r="J18" s="94"/>
    </row>
    <row r="19" spans="1:10" ht="17.25" customHeight="1">
      <c r="A19" s="85" t="s">
        <v>518</v>
      </c>
      <c r="B19" s="81"/>
      <c r="C19" s="81"/>
      <c r="D19" s="81"/>
      <c r="E19" s="81"/>
      <c r="F19" s="81"/>
      <c r="G19" s="81"/>
      <c r="H19" s="81"/>
      <c r="I19" s="81"/>
      <c r="J19" s="94"/>
    </row>
    <row r="20" spans="1:10" ht="17.25" customHeight="1">
      <c r="A20" s="80" t="s">
        <v>532</v>
      </c>
      <c r="B20" s="81"/>
      <c r="C20" s="81"/>
      <c r="D20" s="81"/>
      <c r="E20" s="81"/>
      <c r="F20" s="81"/>
      <c r="G20" s="81"/>
      <c r="H20" s="81"/>
      <c r="I20" s="81"/>
      <c r="J20" s="94"/>
    </row>
    <row r="21" spans="1:10" ht="17.25" customHeight="1">
      <c r="A21" s="83" t="s">
        <v>516</v>
      </c>
      <c r="B21" s="81"/>
      <c r="C21" s="81"/>
      <c r="D21" s="81"/>
      <c r="E21" s="81"/>
      <c r="F21" s="81"/>
      <c r="G21" s="81"/>
      <c r="H21" s="81"/>
      <c r="I21" s="81"/>
      <c r="J21" s="94"/>
    </row>
    <row r="22" spans="1:10" ht="17.25" customHeight="1">
      <c r="A22" s="85" t="s">
        <v>518</v>
      </c>
      <c r="B22" s="81"/>
      <c r="C22" s="81"/>
      <c r="D22" s="81"/>
      <c r="E22" s="81"/>
      <c r="F22" s="81"/>
      <c r="G22" s="81"/>
      <c r="H22" s="81"/>
      <c r="I22" s="81"/>
      <c r="J22" s="94"/>
    </row>
    <row r="23" spans="1:10" ht="17.25" customHeight="1">
      <c r="A23" s="86" t="s">
        <v>520</v>
      </c>
      <c r="B23" s="81"/>
      <c r="C23" s="81"/>
      <c r="D23" s="81"/>
      <c r="E23" s="81"/>
      <c r="F23" s="81"/>
      <c r="G23" s="81"/>
      <c r="H23" s="81"/>
      <c r="I23" s="81"/>
      <c r="J23" s="94"/>
    </row>
    <row r="24" spans="1:10" ht="17.25" customHeight="1">
      <c r="A24" s="80" t="s">
        <v>533</v>
      </c>
      <c r="B24" s="81"/>
      <c r="C24" s="81"/>
      <c r="D24" s="81"/>
      <c r="E24" s="81"/>
      <c r="F24" s="81"/>
      <c r="G24" s="81"/>
      <c r="H24" s="81"/>
      <c r="I24" s="81"/>
      <c r="J24" s="94"/>
    </row>
    <row r="25" spans="1:10" ht="17.25" customHeight="1">
      <c r="A25" s="83" t="s">
        <v>516</v>
      </c>
      <c r="B25" s="81"/>
      <c r="C25" s="81"/>
      <c r="D25" s="81"/>
      <c r="E25" s="81"/>
      <c r="F25" s="81"/>
      <c r="G25" s="81"/>
      <c r="H25" s="81"/>
      <c r="I25" s="81"/>
      <c r="J25" s="94"/>
    </row>
    <row r="26" spans="1:10" ht="17.25" customHeight="1">
      <c r="A26" s="87" t="s">
        <v>534</v>
      </c>
      <c r="B26" s="81"/>
      <c r="C26" s="81"/>
      <c r="D26" s="81"/>
      <c r="E26" s="81"/>
      <c r="F26" s="81"/>
      <c r="G26" s="81"/>
      <c r="H26" s="81"/>
      <c r="I26" s="81"/>
      <c r="J26" s="94"/>
    </row>
    <row r="27" spans="1:10" ht="17.25" customHeight="1">
      <c r="A27" s="87" t="s">
        <v>535</v>
      </c>
      <c r="B27" s="81"/>
      <c r="C27" s="81"/>
      <c r="D27" s="81"/>
      <c r="E27" s="81"/>
      <c r="F27" s="81"/>
      <c r="G27" s="81"/>
      <c r="H27" s="81"/>
      <c r="I27" s="81"/>
      <c r="J27" s="94"/>
    </row>
    <row r="28" spans="1:10" ht="17.25" customHeight="1">
      <c r="A28" s="87" t="s">
        <v>536</v>
      </c>
      <c r="B28" s="81"/>
      <c r="C28" s="81"/>
      <c r="D28" s="81"/>
      <c r="E28" s="81"/>
      <c r="F28" s="81"/>
      <c r="G28" s="81"/>
      <c r="H28" s="81"/>
      <c r="I28" s="81"/>
      <c r="J28" s="94"/>
    </row>
    <row r="29" spans="1:10" ht="17.25" customHeight="1">
      <c r="A29" s="88" t="s">
        <v>537</v>
      </c>
      <c r="B29" s="81"/>
      <c r="C29" s="81"/>
      <c r="D29" s="81"/>
      <c r="E29" s="81"/>
      <c r="F29" s="81"/>
      <c r="G29" s="81"/>
      <c r="H29" s="81"/>
      <c r="I29" s="81"/>
      <c r="J29" s="94"/>
    </row>
    <row r="30" spans="1:10" ht="17.25" customHeight="1">
      <c r="A30" s="88" t="s">
        <v>534</v>
      </c>
      <c r="B30" s="81"/>
      <c r="C30" s="81"/>
      <c r="D30" s="81"/>
      <c r="E30" s="81"/>
      <c r="F30" s="81"/>
      <c r="G30" s="81"/>
      <c r="H30" s="81"/>
      <c r="I30" s="81"/>
      <c r="J30" s="94"/>
    </row>
    <row r="31" spans="1:10" ht="17.25" customHeight="1">
      <c r="A31" s="88" t="s">
        <v>538</v>
      </c>
      <c r="B31" s="81"/>
      <c r="C31" s="81"/>
      <c r="D31" s="81"/>
      <c r="E31" s="81"/>
      <c r="F31" s="81"/>
      <c r="G31" s="81"/>
      <c r="H31" s="81"/>
      <c r="I31" s="81"/>
      <c r="J31" s="94"/>
    </row>
    <row r="32" spans="1:10" s="74" customFormat="1" ht="17.25" customHeight="1">
      <c r="A32" s="89" t="s">
        <v>539</v>
      </c>
      <c r="B32" s="90"/>
      <c r="C32" s="90"/>
      <c r="D32" s="90"/>
      <c r="E32" s="90"/>
      <c r="F32" s="91" t="s">
        <v>540</v>
      </c>
      <c r="G32" s="90"/>
      <c r="H32" s="90"/>
      <c r="I32" s="90"/>
      <c r="J32" s="95"/>
    </row>
    <row r="33" spans="1:10" ht="17.25" customHeight="1">
      <c r="A33" s="88" t="s">
        <v>537</v>
      </c>
      <c r="B33" s="81"/>
      <c r="C33" s="81"/>
      <c r="D33" s="81"/>
      <c r="E33" s="81"/>
      <c r="F33" s="84" t="s">
        <v>541</v>
      </c>
      <c r="G33" s="81"/>
      <c r="H33" s="81"/>
      <c r="I33" s="81"/>
      <c r="J33" s="94"/>
    </row>
    <row r="34" spans="1:10" ht="17.25" customHeight="1">
      <c r="A34" s="88" t="s">
        <v>534</v>
      </c>
      <c r="B34" s="81"/>
      <c r="C34" s="81"/>
      <c r="D34" s="81"/>
      <c r="E34" s="81"/>
      <c r="F34" s="81"/>
      <c r="G34" s="81"/>
      <c r="H34" s="81"/>
      <c r="I34" s="81"/>
      <c r="J34" s="94"/>
    </row>
    <row r="35" spans="1:10" ht="17.25" customHeight="1">
      <c r="A35" s="92" t="s">
        <v>538</v>
      </c>
      <c r="B35" s="93"/>
      <c r="C35" s="93"/>
      <c r="D35" s="93"/>
      <c r="E35" s="93"/>
      <c r="F35" s="93"/>
      <c r="G35" s="93"/>
      <c r="H35" s="93"/>
      <c r="I35" s="93"/>
      <c r="J35" s="96"/>
    </row>
    <row r="36" spans="1:10" ht="17.25" customHeight="1">
      <c r="A36" t="s">
        <v>542</v>
      </c>
    </row>
  </sheetData>
  <mergeCells count="2">
    <mergeCell ref="A2:J2"/>
    <mergeCell ref="I3:J3"/>
  </mergeCells>
  <phoneticPr fontId="69" type="noConversion"/>
  <printOptions horizontalCentered="1"/>
  <pageMargins left="0.19685039370078741" right="0.19685039370078741" top="0.74803149606299213" bottom="0.59055118110236227" header="0.31496062992125984" footer="0.31496062992125984"/>
  <pageSetup paperSize="9" scale="77" orientation="landscape" verticalDpi="300" r:id="rId1"/>
  <headerFooter>
    <oddFooter>第 &amp;P 页，共 &amp;N 页</oddFooter>
  </headerFooter>
  <rowBreaks count="1" manualBreakCount="1">
    <brk id="36" max="16383" man="1"/>
  </rowBreaks>
  <drawing r:id="rId2"/>
</worksheet>
</file>

<file path=xl/worksheets/sheet22.xml><?xml version="1.0" encoding="utf-8"?>
<worksheet xmlns="http://schemas.openxmlformats.org/spreadsheetml/2006/main" xmlns:r="http://schemas.openxmlformats.org/officeDocument/2006/relationships">
  <sheetPr codeName="Sheet26">
    <tabColor rgb="FFFF0000"/>
  </sheetPr>
  <dimension ref="A1:G7"/>
  <sheetViews>
    <sheetView topLeftCell="B1" workbookViewId="0">
      <selection activeCell="F8" sqref="F8"/>
    </sheetView>
  </sheetViews>
  <sheetFormatPr defaultColWidth="9" defaultRowHeight="13.5"/>
  <cols>
    <col min="2" max="5" width="15.75" customWidth="1"/>
    <col min="6" max="6" width="25.625" customWidth="1"/>
    <col min="7" max="7" width="21" customWidth="1"/>
  </cols>
  <sheetData>
    <row r="1" spans="1:7">
      <c r="A1" t="s">
        <v>543</v>
      </c>
    </row>
    <row r="2" spans="1:7" ht="27">
      <c r="B2" s="70" t="s">
        <v>544</v>
      </c>
    </row>
    <row r="4" spans="1:7">
      <c r="G4" s="71" t="s">
        <v>545</v>
      </c>
    </row>
    <row r="5" spans="1:7" ht="25.5" customHeight="1">
      <c r="A5" s="396" t="s">
        <v>546</v>
      </c>
      <c r="B5" s="394" t="s">
        <v>547</v>
      </c>
      <c r="C5" s="394"/>
      <c r="D5" s="394"/>
      <c r="E5" s="394" t="s">
        <v>548</v>
      </c>
      <c r="F5" s="394"/>
      <c r="G5" s="395"/>
    </row>
    <row r="6" spans="1:7" ht="25.5" customHeight="1">
      <c r="A6" s="397"/>
      <c r="B6" s="26" t="s">
        <v>395</v>
      </c>
      <c r="C6" s="26" t="s">
        <v>549</v>
      </c>
      <c r="D6" s="26" t="s">
        <v>550</v>
      </c>
      <c r="E6" s="26" t="s">
        <v>395</v>
      </c>
      <c r="F6" s="26" t="s">
        <v>549</v>
      </c>
      <c r="G6" s="27" t="s">
        <v>550</v>
      </c>
    </row>
    <row r="7" spans="1:7" ht="27" customHeight="1">
      <c r="A7" s="28" t="s">
        <v>551</v>
      </c>
      <c r="B7" s="72"/>
      <c r="C7" s="72"/>
      <c r="D7" s="72"/>
      <c r="E7" s="72">
        <f>SUM(F7:G7)</f>
        <v>59.6</v>
      </c>
      <c r="F7" s="72">
        <v>11.9</v>
      </c>
      <c r="G7" s="73">
        <v>47.7</v>
      </c>
    </row>
  </sheetData>
  <mergeCells count="3">
    <mergeCell ref="B5:D5"/>
    <mergeCell ref="E5:G5"/>
    <mergeCell ref="A5:A6"/>
  </mergeCells>
  <phoneticPr fontId="69" type="noConversion"/>
  <printOptions horizontalCentered="1"/>
  <pageMargins left="0.59027777777777801" right="0.59027777777777801" top="0.75138888888888899" bottom="0.59027777777777801" header="0.29861111111111099" footer="0.29861111111111099"/>
  <pageSetup paperSize="9" scale="92" orientation="landscape" verticalDpi="300"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codeName="Sheet27">
    <pageSetUpPr fitToPage="1"/>
  </sheetPr>
  <dimension ref="A1:G46"/>
  <sheetViews>
    <sheetView workbookViewId="0">
      <selection activeCell="F8" sqref="F8"/>
    </sheetView>
  </sheetViews>
  <sheetFormatPr defaultColWidth="9" defaultRowHeight="13.5"/>
  <cols>
    <col min="1" max="1" width="6.25" customWidth="1"/>
    <col min="2" max="2" width="43.75" customWidth="1"/>
    <col min="3" max="3" width="20.375" customWidth="1"/>
    <col min="4" max="4" width="12.125" customWidth="1"/>
    <col min="5" max="5" width="12.75" customWidth="1"/>
    <col min="6" max="6" width="11.75" customWidth="1"/>
    <col min="7" max="7" width="13.375" customWidth="1"/>
  </cols>
  <sheetData>
    <row r="1" spans="1:7">
      <c r="A1" t="s">
        <v>552</v>
      </c>
    </row>
    <row r="2" spans="1:7" ht="36" customHeight="1">
      <c r="A2" s="375" t="s">
        <v>553</v>
      </c>
      <c r="B2" s="375"/>
      <c r="C2" s="375"/>
      <c r="D2" s="375"/>
      <c r="E2" s="375"/>
      <c r="F2" s="375"/>
      <c r="G2" s="375"/>
    </row>
    <row r="3" spans="1:7" ht="24" customHeight="1">
      <c r="G3" s="33" t="s">
        <v>30</v>
      </c>
    </row>
    <row r="4" spans="1:7" ht="36" customHeight="1">
      <c r="A4" s="61" t="s">
        <v>554</v>
      </c>
      <c r="B4" s="40" t="s">
        <v>555</v>
      </c>
      <c r="C4" s="40" t="s">
        <v>556</v>
      </c>
      <c r="D4" s="40" t="s">
        <v>557</v>
      </c>
      <c r="E4" s="40" t="s">
        <v>558</v>
      </c>
      <c r="F4" s="40" t="s">
        <v>559</v>
      </c>
      <c r="G4" s="41" t="s">
        <v>560</v>
      </c>
    </row>
    <row r="5" spans="1:7" ht="24" customHeight="1">
      <c r="A5" s="42"/>
      <c r="B5" s="62" t="s">
        <v>395</v>
      </c>
      <c r="C5" s="62"/>
      <c r="D5" s="62"/>
      <c r="E5" s="62"/>
      <c r="F5" s="62">
        <f>SUM(F6:F46)</f>
        <v>0</v>
      </c>
      <c r="G5" s="63"/>
    </row>
    <row r="6" spans="1:7" ht="18" customHeight="1">
      <c r="A6" s="48"/>
      <c r="B6" s="49"/>
      <c r="C6" s="50"/>
      <c r="D6" s="49"/>
      <c r="E6" s="64"/>
      <c r="F6" s="65"/>
      <c r="G6" s="66"/>
    </row>
    <row r="7" spans="1:7" ht="18" customHeight="1">
      <c r="A7" s="48"/>
      <c r="B7" s="49"/>
      <c r="C7" s="50"/>
      <c r="D7" s="49"/>
      <c r="E7" s="64"/>
      <c r="F7" s="65"/>
      <c r="G7" s="66"/>
    </row>
    <row r="8" spans="1:7" ht="18" customHeight="1">
      <c r="A8" s="48"/>
      <c r="B8" s="49"/>
      <c r="C8" s="50"/>
      <c r="D8" s="49"/>
      <c r="E8" s="64"/>
      <c r="F8" s="65"/>
      <c r="G8" s="66"/>
    </row>
    <row r="9" spans="1:7" ht="18" customHeight="1">
      <c r="A9" s="48"/>
      <c r="B9" s="49"/>
      <c r="C9" s="50"/>
      <c r="D9" s="49"/>
      <c r="E9" s="64"/>
      <c r="F9" s="65"/>
      <c r="G9" s="66"/>
    </row>
    <row r="10" spans="1:7" ht="18" customHeight="1">
      <c r="A10" s="48"/>
      <c r="B10" s="49"/>
      <c r="C10" s="50"/>
      <c r="D10" s="49"/>
      <c r="E10" s="64"/>
      <c r="F10" s="65"/>
      <c r="G10" s="66"/>
    </row>
    <row r="11" spans="1:7" ht="18" customHeight="1">
      <c r="A11" s="48"/>
      <c r="B11" s="49"/>
      <c r="C11" s="50"/>
      <c r="D11" s="49"/>
      <c r="E11" s="64"/>
      <c r="F11" s="65"/>
      <c r="G11" s="66"/>
    </row>
    <row r="12" spans="1:7" ht="18" customHeight="1">
      <c r="A12" s="48"/>
      <c r="B12" s="49"/>
      <c r="C12" s="50"/>
      <c r="D12" s="49"/>
      <c r="E12" s="64"/>
      <c r="F12" s="65"/>
      <c r="G12" s="66"/>
    </row>
    <row r="13" spans="1:7" ht="18" customHeight="1">
      <c r="A13" s="48"/>
      <c r="B13" s="49"/>
      <c r="C13" s="50"/>
      <c r="D13" s="49"/>
      <c r="E13" s="64"/>
      <c r="F13" s="65"/>
      <c r="G13" s="66"/>
    </row>
    <row r="14" spans="1:7" ht="18" customHeight="1">
      <c r="A14" s="48"/>
      <c r="B14" s="49"/>
      <c r="C14" s="50"/>
      <c r="D14" s="49"/>
      <c r="E14" s="64"/>
      <c r="F14" s="65"/>
      <c r="G14" s="66"/>
    </row>
    <row r="15" spans="1:7" ht="18" customHeight="1">
      <c r="A15" s="48"/>
      <c r="B15" s="49"/>
      <c r="C15" s="50"/>
      <c r="D15" s="49"/>
      <c r="E15" s="64"/>
      <c r="F15" s="65"/>
      <c r="G15" s="66"/>
    </row>
    <row r="16" spans="1:7" ht="18" customHeight="1">
      <c r="A16" s="48"/>
      <c r="B16" s="49"/>
      <c r="C16" s="50"/>
      <c r="D16" s="49"/>
      <c r="E16" s="64"/>
      <c r="F16" s="65"/>
      <c r="G16" s="66"/>
    </row>
    <row r="17" spans="1:7" ht="18" customHeight="1">
      <c r="A17" s="48"/>
      <c r="B17" s="49"/>
      <c r="C17" s="50"/>
      <c r="D17" s="49"/>
      <c r="E17" s="64"/>
      <c r="F17" s="65"/>
      <c r="G17" s="66"/>
    </row>
    <row r="18" spans="1:7" ht="18" customHeight="1">
      <c r="A18" s="48"/>
      <c r="B18" s="49"/>
      <c r="C18" s="50"/>
      <c r="D18" s="49"/>
      <c r="E18" s="64"/>
      <c r="F18" s="65"/>
      <c r="G18" s="66"/>
    </row>
    <row r="19" spans="1:7" ht="18" customHeight="1">
      <c r="A19" s="48"/>
      <c r="B19" s="49"/>
      <c r="C19" s="50"/>
      <c r="D19" s="49"/>
      <c r="E19" s="64"/>
      <c r="F19" s="65"/>
      <c r="G19" s="66"/>
    </row>
    <row r="20" spans="1:7" ht="18" customHeight="1">
      <c r="A20" s="48"/>
      <c r="B20" s="49"/>
      <c r="C20" s="50"/>
      <c r="D20" s="49"/>
      <c r="E20" s="64"/>
      <c r="F20" s="65"/>
      <c r="G20" s="66"/>
    </row>
    <row r="21" spans="1:7" ht="18" customHeight="1">
      <c r="A21" s="48"/>
      <c r="B21" s="49"/>
      <c r="C21" s="50"/>
      <c r="D21" s="49"/>
      <c r="E21" s="64"/>
      <c r="F21" s="65"/>
      <c r="G21" s="66"/>
    </row>
    <row r="22" spans="1:7" ht="18" customHeight="1">
      <c r="A22" s="48"/>
      <c r="B22" s="49"/>
      <c r="C22" s="50"/>
      <c r="D22" s="49"/>
      <c r="E22" s="64"/>
      <c r="F22" s="65"/>
      <c r="G22" s="66"/>
    </row>
    <row r="23" spans="1:7" ht="18" customHeight="1">
      <c r="A23" s="48"/>
      <c r="B23" s="49"/>
      <c r="C23" s="50"/>
      <c r="D23" s="49"/>
      <c r="E23" s="64"/>
      <c r="F23" s="65"/>
      <c r="G23" s="66"/>
    </row>
    <row r="24" spans="1:7" ht="18" customHeight="1">
      <c r="A24" s="48"/>
      <c r="B24" s="49"/>
      <c r="C24" s="50"/>
      <c r="D24" s="49"/>
      <c r="E24" s="64"/>
      <c r="F24" s="65"/>
      <c r="G24" s="66"/>
    </row>
    <row r="25" spans="1:7" ht="18" customHeight="1">
      <c r="A25" s="48"/>
      <c r="B25" s="49"/>
      <c r="C25" s="50"/>
      <c r="D25" s="49"/>
      <c r="E25" s="64"/>
      <c r="F25" s="65"/>
      <c r="G25" s="66"/>
    </row>
    <row r="26" spans="1:7" ht="18" customHeight="1">
      <c r="A26" s="48"/>
      <c r="B26" s="49"/>
      <c r="C26" s="50"/>
      <c r="D26" s="49"/>
      <c r="E26" s="64"/>
      <c r="F26" s="65"/>
      <c r="G26" s="66"/>
    </row>
    <row r="27" spans="1:7" ht="18" customHeight="1">
      <c r="A27" s="48"/>
      <c r="B27" s="49"/>
      <c r="C27" s="50"/>
      <c r="D27" s="49"/>
      <c r="E27" s="64"/>
      <c r="F27" s="65"/>
      <c r="G27" s="66"/>
    </row>
    <row r="28" spans="1:7" ht="18" customHeight="1">
      <c r="A28" s="48"/>
      <c r="B28" s="49"/>
      <c r="C28" s="50"/>
      <c r="D28" s="49"/>
      <c r="E28" s="64"/>
      <c r="F28" s="65"/>
      <c r="G28" s="66"/>
    </row>
    <row r="29" spans="1:7" ht="18" customHeight="1">
      <c r="A29" s="48"/>
      <c r="B29" s="49"/>
      <c r="C29" s="50"/>
      <c r="D29" s="49"/>
      <c r="E29" s="64"/>
      <c r="F29" s="65"/>
      <c r="G29" s="66"/>
    </row>
    <row r="30" spans="1:7" ht="18" customHeight="1">
      <c r="A30" s="48"/>
      <c r="B30" s="49"/>
      <c r="C30" s="50"/>
      <c r="D30" s="49"/>
      <c r="E30" s="64"/>
      <c r="F30" s="65"/>
      <c r="G30" s="66"/>
    </row>
    <row r="31" spans="1:7" ht="18" customHeight="1">
      <c r="A31" s="48"/>
      <c r="B31" s="49"/>
      <c r="C31" s="50"/>
      <c r="D31" s="49"/>
      <c r="E31" s="64"/>
      <c r="F31" s="65"/>
      <c r="G31" s="66"/>
    </row>
    <row r="32" spans="1:7" ht="18" customHeight="1">
      <c r="A32" s="48"/>
      <c r="B32" s="49"/>
      <c r="C32" s="50"/>
      <c r="D32" s="49"/>
      <c r="E32" s="64"/>
      <c r="F32" s="65"/>
      <c r="G32" s="66"/>
    </row>
    <row r="33" spans="1:7" ht="18" customHeight="1">
      <c r="A33" s="48"/>
      <c r="B33" s="49"/>
      <c r="C33" s="50"/>
      <c r="D33" s="49"/>
      <c r="E33" s="64"/>
      <c r="F33" s="65"/>
      <c r="G33" s="66"/>
    </row>
    <row r="34" spans="1:7" ht="18" customHeight="1">
      <c r="A34" s="48"/>
      <c r="B34" s="49"/>
      <c r="C34" s="50"/>
      <c r="D34" s="49"/>
      <c r="E34" s="64"/>
      <c r="F34" s="65"/>
      <c r="G34" s="66"/>
    </row>
    <row r="35" spans="1:7" ht="18" customHeight="1">
      <c r="A35" s="48"/>
      <c r="B35" s="49"/>
      <c r="C35" s="50"/>
      <c r="D35" s="49"/>
      <c r="E35" s="64"/>
      <c r="F35" s="65"/>
      <c r="G35" s="66"/>
    </row>
    <row r="36" spans="1:7" ht="18" customHeight="1">
      <c r="A36" s="48"/>
      <c r="B36" s="49"/>
      <c r="C36" s="50"/>
      <c r="D36" s="49"/>
      <c r="E36" s="64"/>
      <c r="F36" s="65"/>
      <c r="G36" s="66"/>
    </row>
    <row r="37" spans="1:7" ht="18" customHeight="1">
      <c r="A37" s="48"/>
      <c r="B37" s="49"/>
      <c r="C37" s="50"/>
      <c r="D37" s="49"/>
      <c r="E37" s="64"/>
      <c r="F37" s="65"/>
      <c r="G37" s="66"/>
    </row>
    <row r="38" spans="1:7" ht="18" customHeight="1">
      <c r="A38" s="48"/>
      <c r="B38" s="49"/>
      <c r="C38" s="50"/>
      <c r="D38" s="49"/>
      <c r="E38" s="64"/>
      <c r="F38" s="65"/>
      <c r="G38" s="66"/>
    </row>
    <row r="39" spans="1:7" ht="18" customHeight="1">
      <c r="A39" s="48"/>
      <c r="B39" s="49"/>
      <c r="C39" s="50"/>
      <c r="D39" s="49"/>
      <c r="E39" s="64"/>
      <c r="F39" s="65"/>
      <c r="G39" s="66"/>
    </row>
    <row r="40" spans="1:7" ht="18" customHeight="1">
      <c r="A40" s="48"/>
      <c r="B40" s="49"/>
      <c r="C40" s="50"/>
      <c r="D40" s="49"/>
      <c r="E40" s="64"/>
      <c r="F40" s="65"/>
      <c r="G40" s="66"/>
    </row>
    <row r="41" spans="1:7" ht="18" customHeight="1">
      <c r="A41" s="48"/>
      <c r="B41" s="49"/>
      <c r="C41" s="50"/>
      <c r="D41" s="49"/>
      <c r="E41" s="64"/>
      <c r="F41" s="65"/>
      <c r="G41" s="66"/>
    </row>
    <row r="42" spans="1:7" ht="18" customHeight="1">
      <c r="A42" s="48"/>
      <c r="B42" s="49"/>
      <c r="C42" s="50"/>
      <c r="D42" s="49"/>
      <c r="E42" s="64"/>
      <c r="F42" s="65"/>
      <c r="G42" s="66"/>
    </row>
    <row r="43" spans="1:7" ht="18" customHeight="1">
      <c r="A43" s="48"/>
      <c r="B43" s="49"/>
      <c r="C43" s="50"/>
      <c r="D43" s="49"/>
      <c r="E43" s="64"/>
      <c r="F43" s="65"/>
      <c r="G43" s="66"/>
    </row>
    <row r="44" spans="1:7" ht="18" customHeight="1">
      <c r="A44" s="48"/>
      <c r="B44" s="49"/>
      <c r="C44" s="50"/>
      <c r="D44" s="49"/>
      <c r="E44" s="64"/>
      <c r="F44" s="65"/>
      <c r="G44" s="66"/>
    </row>
    <row r="45" spans="1:7" ht="18" customHeight="1">
      <c r="A45" s="48"/>
      <c r="B45" s="49"/>
      <c r="C45" s="50"/>
      <c r="D45" s="49"/>
      <c r="E45" s="64"/>
      <c r="F45" s="65"/>
      <c r="G45" s="66"/>
    </row>
    <row r="46" spans="1:7" ht="18" customHeight="1">
      <c r="A46" s="55"/>
      <c r="B46" s="56"/>
      <c r="C46" s="57"/>
      <c r="D46" s="56"/>
      <c r="E46" s="67"/>
      <c r="F46" s="68"/>
      <c r="G46" s="69"/>
    </row>
  </sheetData>
  <mergeCells count="1">
    <mergeCell ref="A2:G2"/>
  </mergeCells>
  <phoneticPr fontId="69" type="noConversion"/>
  <printOptions horizontalCentered="1"/>
  <pageMargins left="0.59027777777777801" right="0.59027777777777801" top="0.75138888888888899" bottom="0.59027777777777801" header="0.29861111111111099" footer="0.29861111111111099"/>
  <pageSetup paperSize="9" scale="76" fitToHeight="0" orientation="portrait" verticalDpi="300" r:id="rId1"/>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codeName="Sheet28">
    <pageSetUpPr fitToPage="1"/>
  </sheetPr>
  <dimension ref="A1:H41"/>
  <sheetViews>
    <sheetView workbookViewId="0">
      <selection activeCell="F8" sqref="F8"/>
    </sheetView>
  </sheetViews>
  <sheetFormatPr defaultColWidth="9" defaultRowHeight="13.5"/>
  <cols>
    <col min="1" max="1" width="5.25" customWidth="1"/>
    <col min="2" max="2" width="42.5" customWidth="1"/>
    <col min="3" max="3" width="13.375" customWidth="1"/>
    <col min="5" max="5" width="9.875" customWidth="1"/>
    <col min="6" max="6" width="12" customWidth="1"/>
    <col min="7" max="7" width="11.875" customWidth="1"/>
    <col min="8" max="8" width="10.75" customWidth="1"/>
  </cols>
  <sheetData>
    <row r="1" spans="1:8">
      <c r="A1" t="s">
        <v>561</v>
      </c>
    </row>
    <row r="2" spans="1:8" ht="27.75" customHeight="1">
      <c r="A2" s="375" t="s">
        <v>562</v>
      </c>
      <c r="B2" s="375"/>
      <c r="C2" s="375"/>
      <c r="D2" s="375"/>
      <c r="E2" s="375"/>
      <c r="F2" s="375"/>
      <c r="G2" s="375"/>
      <c r="H2" s="375"/>
    </row>
    <row r="3" spans="1:8" ht="19.5" customHeight="1">
      <c r="G3" s="379" t="s">
        <v>30</v>
      </c>
      <c r="H3" s="379"/>
    </row>
    <row r="4" spans="1:8" ht="31.5" customHeight="1">
      <c r="A4" s="23" t="s">
        <v>554</v>
      </c>
      <c r="B4" s="24" t="s">
        <v>555</v>
      </c>
      <c r="C4" s="24" t="s">
        <v>557</v>
      </c>
      <c r="D4" s="24" t="s">
        <v>558</v>
      </c>
      <c r="E4" s="24" t="s">
        <v>559</v>
      </c>
      <c r="F4" s="40" t="s">
        <v>560</v>
      </c>
      <c r="G4" s="40" t="s">
        <v>563</v>
      </c>
      <c r="H4" s="41" t="s">
        <v>564</v>
      </c>
    </row>
    <row r="5" spans="1:8" ht="27.75" customHeight="1">
      <c r="A5" s="42"/>
      <c r="B5" s="43" t="s">
        <v>395</v>
      </c>
      <c r="C5" s="44"/>
      <c r="D5" s="44"/>
      <c r="E5" s="45">
        <f>SUM(E6:E50)</f>
        <v>0</v>
      </c>
      <c r="F5" s="46"/>
      <c r="G5" s="45">
        <f>SUM(G6:G50)</f>
        <v>0</v>
      </c>
      <c r="H5" s="47" t="e">
        <f>G5/E5*100</f>
        <v>#DIV/0!</v>
      </c>
    </row>
    <row r="6" spans="1:8" ht="18" customHeight="1">
      <c r="A6" s="48"/>
      <c r="B6" s="49"/>
      <c r="C6" s="50"/>
      <c r="D6" s="49"/>
      <c r="E6" s="51"/>
      <c r="F6" s="52"/>
      <c r="G6" s="51"/>
      <c r="H6" s="53"/>
    </row>
    <row r="7" spans="1:8" ht="18" customHeight="1">
      <c r="A7" s="48"/>
      <c r="B7" s="49"/>
      <c r="C7" s="50"/>
      <c r="D7" s="49"/>
      <c r="E7" s="51"/>
      <c r="F7" s="52"/>
      <c r="G7" s="51"/>
      <c r="H7" s="53"/>
    </row>
    <row r="8" spans="1:8" ht="18" customHeight="1">
      <c r="A8" s="48"/>
      <c r="B8" s="49"/>
      <c r="C8" s="50"/>
      <c r="D8" s="49"/>
      <c r="E8" s="51"/>
      <c r="F8" s="52"/>
      <c r="G8" s="51"/>
      <c r="H8" s="53"/>
    </row>
    <row r="9" spans="1:8" ht="18" customHeight="1">
      <c r="A9" s="48"/>
      <c r="B9" s="49"/>
      <c r="C9" s="50"/>
      <c r="D9" s="49"/>
      <c r="E9" s="51"/>
      <c r="F9" s="52"/>
      <c r="G9" s="51"/>
      <c r="H9" s="53"/>
    </row>
    <row r="10" spans="1:8" ht="18" customHeight="1">
      <c r="A10" s="48"/>
      <c r="B10" s="49"/>
      <c r="C10" s="50"/>
      <c r="D10" s="49"/>
      <c r="E10" s="51"/>
      <c r="F10" s="52"/>
      <c r="G10" s="51"/>
      <c r="H10" s="53"/>
    </row>
    <row r="11" spans="1:8" ht="18" customHeight="1">
      <c r="A11" s="48"/>
      <c r="B11" s="49"/>
      <c r="C11" s="50"/>
      <c r="D11" s="49"/>
      <c r="E11" s="51"/>
      <c r="F11" s="52"/>
      <c r="G11" s="51"/>
      <c r="H11" s="53"/>
    </row>
    <row r="12" spans="1:8" ht="18" customHeight="1">
      <c r="A12" s="48"/>
      <c r="B12" s="49"/>
      <c r="C12" s="50"/>
      <c r="D12" s="49"/>
      <c r="E12" s="51"/>
      <c r="F12" s="52"/>
      <c r="G12" s="51"/>
      <c r="H12" s="53"/>
    </row>
    <row r="13" spans="1:8" ht="18" customHeight="1">
      <c r="A13" s="48"/>
      <c r="B13" s="49"/>
      <c r="C13" s="50"/>
      <c r="D13" s="49"/>
      <c r="E13" s="51"/>
      <c r="F13" s="52"/>
      <c r="G13" s="51"/>
      <c r="H13" s="53"/>
    </row>
    <row r="14" spans="1:8" ht="18" customHeight="1">
      <c r="A14" s="48"/>
      <c r="B14" s="49"/>
      <c r="C14" s="50"/>
      <c r="D14" s="49"/>
      <c r="E14" s="51"/>
      <c r="F14" s="52"/>
      <c r="G14" s="51"/>
      <c r="H14" s="53"/>
    </row>
    <row r="15" spans="1:8" ht="18" customHeight="1">
      <c r="A15" s="48"/>
      <c r="B15" s="49"/>
      <c r="C15" s="50"/>
      <c r="D15" s="49"/>
      <c r="E15" s="51"/>
      <c r="F15" s="52"/>
      <c r="G15" s="51"/>
      <c r="H15" s="53"/>
    </row>
    <row r="16" spans="1:8" ht="18" customHeight="1">
      <c r="A16" s="48"/>
      <c r="B16" s="49"/>
      <c r="C16" s="50"/>
      <c r="D16" s="49"/>
      <c r="E16" s="51"/>
      <c r="F16" s="52"/>
      <c r="G16" s="51"/>
      <c r="H16" s="53"/>
    </row>
    <row r="17" spans="1:8" ht="18" customHeight="1">
      <c r="A17" s="48"/>
      <c r="B17" s="49"/>
      <c r="C17" s="50"/>
      <c r="D17" s="49"/>
      <c r="E17" s="51"/>
      <c r="F17" s="52"/>
      <c r="G17" s="51"/>
      <c r="H17" s="53"/>
    </row>
    <row r="18" spans="1:8" ht="18" customHeight="1">
      <c r="A18" s="48"/>
      <c r="B18" s="49"/>
      <c r="C18" s="50"/>
      <c r="D18" s="49"/>
      <c r="E18" s="51"/>
      <c r="F18" s="52"/>
      <c r="G18" s="51"/>
      <c r="H18" s="53"/>
    </row>
    <row r="19" spans="1:8" ht="18" customHeight="1">
      <c r="A19" s="48"/>
      <c r="B19" s="49"/>
      <c r="C19" s="50"/>
      <c r="D19" s="49"/>
      <c r="E19" s="51"/>
      <c r="F19" s="52"/>
      <c r="G19" s="51"/>
      <c r="H19" s="53"/>
    </row>
    <row r="20" spans="1:8" ht="18" customHeight="1">
      <c r="A20" s="48"/>
      <c r="B20" s="49"/>
      <c r="C20" s="50"/>
      <c r="D20" s="49"/>
      <c r="E20" s="51"/>
      <c r="F20" s="52"/>
      <c r="G20" s="51"/>
      <c r="H20" s="53"/>
    </row>
    <row r="21" spans="1:8" ht="18" customHeight="1">
      <c r="A21" s="48"/>
      <c r="B21" s="49"/>
      <c r="C21" s="50"/>
      <c r="D21" s="49"/>
      <c r="E21" s="51"/>
      <c r="F21" s="52"/>
      <c r="G21" s="51"/>
      <c r="H21" s="53"/>
    </row>
    <row r="22" spans="1:8" ht="18" customHeight="1">
      <c r="A22" s="48"/>
      <c r="B22" s="49"/>
      <c r="C22" s="50"/>
      <c r="D22" s="49"/>
      <c r="E22" s="51"/>
      <c r="F22" s="52"/>
      <c r="G22" s="51"/>
      <c r="H22" s="53"/>
    </row>
    <row r="23" spans="1:8" ht="18" customHeight="1">
      <c r="A23" s="48"/>
      <c r="B23" s="49"/>
      <c r="C23" s="50"/>
      <c r="D23" s="49"/>
      <c r="E23" s="51"/>
      <c r="F23" s="52"/>
      <c r="G23" s="51"/>
      <c r="H23" s="53"/>
    </row>
    <row r="24" spans="1:8" ht="18" customHeight="1">
      <c r="A24" s="48"/>
      <c r="B24" s="49"/>
      <c r="C24" s="50"/>
      <c r="D24" s="49"/>
      <c r="E24" s="51"/>
      <c r="F24" s="52"/>
      <c r="G24" s="51"/>
      <c r="H24" s="53"/>
    </row>
    <row r="25" spans="1:8" ht="18" customHeight="1">
      <c r="A25" s="48"/>
      <c r="B25" s="49"/>
      <c r="C25" s="50"/>
      <c r="D25" s="49"/>
      <c r="E25" s="51"/>
      <c r="F25" s="52"/>
      <c r="G25" s="51"/>
      <c r="H25" s="53"/>
    </row>
    <row r="26" spans="1:8" ht="18" customHeight="1">
      <c r="A26" s="48"/>
      <c r="B26" s="49"/>
      <c r="C26" s="50"/>
      <c r="D26" s="49"/>
      <c r="E26" s="51"/>
      <c r="F26" s="52"/>
      <c r="G26" s="51"/>
      <c r="H26" s="53"/>
    </row>
    <row r="27" spans="1:8" ht="18" customHeight="1">
      <c r="A27" s="48"/>
      <c r="B27" s="49"/>
      <c r="C27" s="50"/>
      <c r="D27" s="49"/>
      <c r="E27" s="51"/>
      <c r="F27" s="52"/>
      <c r="G27" s="51"/>
      <c r="H27" s="53"/>
    </row>
    <row r="28" spans="1:8" ht="18" customHeight="1">
      <c r="A28" s="48"/>
      <c r="B28" s="49"/>
      <c r="C28" s="50"/>
      <c r="D28" s="49"/>
      <c r="E28" s="51"/>
      <c r="F28" s="52"/>
      <c r="G28" s="51"/>
      <c r="H28" s="53"/>
    </row>
    <row r="29" spans="1:8" ht="18" customHeight="1">
      <c r="A29" s="48"/>
      <c r="B29" s="49"/>
      <c r="C29" s="50"/>
      <c r="D29" s="49"/>
      <c r="E29" s="51"/>
      <c r="F29" s="52"/>
      <c r="G29" s="51"/>
      <c r="H29" s="53"/>
    </row>
    <row r="30" spans="1:8" ht="18" customHeight="1">
      <c r="A30" s="48"/>
      <c r="B30" s="49"/>
      <c r="C30" s="50"/>
      <c r="D30" s="49"/>
      <c r="E30" s="51"/>
      <c r="F30" s="52"/>
      <c r="G30" s="51"/>
      <c r="H30" s="53"/>
    </row>
    <row r="31" spans="1:8" ht="18" customHeight="1">
      <c r="A31" s="48"/>
      <c r="B31" s="49"/>
      <c r="C31" s="50"/>
      <c r="D31" s="49"/>
      <c r="E31" s="51"/>
      <c r="F31" s="52"/>
      <c r="G31" s="51"/>
      <c r="H31" s="53"/>
    </row>
    <row r="32" spans="1:8" ht="18" customHeight="1">
      <c r="A32" s="48"/>
      <c r="B32" s="49"/>
      <c r="C32" s="50"/>
      <c r="D32" s="49"/>
      <c r="E32" s="51"/>
      <c r="F32" s="52"/>
      <c r="G32" s="51"/>
      <c r="H32" s="53"/>
    </row>
    <row r="33" spans="1:8" ht="18" customHeight="1">
      <c r="A33" s="48"/>
      <c r="B33" s="49"/>
      <c r="C33" s="50"/>
      <c r="D33" s="49"/>
      <c r="E33" s="51"/>
      <c r="F33" s="52"/>
      <c r="G33" s="51"/>
      <c r="H33" s="53"/>
    </row>
    <row r="34" spans="1:8" ht="18" customHeight="1">
      <c r="A34" s="48"/>
      <c r="B34" s="49"/>
      <c r="C34" s="50"/>
      <c r="D34" s="49"/>
      <c r="E34" s="54"/>
      <c r="F34" s="52"/>
      <c r="G34" s="54"/>
      <c r="H34" s="53"/>
    </row>
    <row r="35" spans="1:8" ht="18" customHeight="1">
      <c r="A35" s="48"/>
      <c r="B35" s="49"/>
      <c r="C35" s="50"/>
      <c r="D35" s="49"/>
      <c r="E35" s="54"/>
      <c r="F35" s="52"/>
      <c r="G35" s="54"/>
      <c r="H35" s="53"/>
    </row>
    <row r="36" spans="1:8" ht="18" customHeight="1">
      <c r="A36" s="48"/>
      <c r="B36" s="49"/>
      <c r="C36" s="50"/>
      <c r="D36" s="49"/>
      <c r="E36" s="54"/>
      <c r="F36" s="52"/>
      <c r="G36" s="54"/>
      <c r="H36" s="53"/>
    </row>
    <row r="37" spans="1:8" ht="18" customHeight="1">
      <c r="A37" s="48"/>
      <c r="B37" s="49"/>
      <c r="C37" s="50"/>
      <c r="D37" s="49"/>
      <c r="E37" s="54"/>
      <c r="F37" s="52"/>
      <c r="G37" s="54"/>
      <c r="H37" s="53"/>
    </row>
    <row r="38" spans="1:8" ht="18" customHeight="1">
      <c r="A38" s="48"/>
      <c r="B38" s="49"/>
      <c r="C38" s="50"/>
      <c r="D38" s="49"/>
      <c r="E38" s="54"/>
      <c r="F38" s="52"/>
      <c r="G38" s="54"/>
      <c r="H38" s="53"/>
    </row>
    <row r="39" spans="1:8" ht="18" customHeight="1">
      <c r="A39" s="48"/>
      <c r="B39" s="49"/>
      <c r="C39" s="50"/>
      <c r="D39" s="49"/>
      <c r="E39" s="54"/>
      <c r="F39" s="52"/>
      <c r="G39" s="54"/>
      <c r="H39" s="53"/>
    </row>
    <row r="40" spans="1:8" ht="18" customHeight="1">
      <c r="A40" s="48"/>
      <c r="B40" s="49"/>
      <c r="C40" s="50"/>
      <c r="D40" s="49"/>
      <c r="E40" s="54"/>
      <c r="F40" s="52"/>
      <c r="G40" s="54"/>
      <c r="H40" s="53"/>
    </row>
    <row r="41" spans="1:8" ht="18" customHeight="1">
      <c r="A41" s="55"/>
      <c r="B41" s="56"/>
      <c r="C41" s="57"/>
      <c r="D41" s="56"/>
      <c r="E41" s="58"/>
      <c r="F41" s="59"/>
      <c r="G41" s="58"/>
      <c r="H41" s="60"/>
    </row>
  </sheetData>
  <mergeCells count="2">
    <mergeCell ref="A2:H2"/>
    <mergeCell ref="G3:H3"/>
  </mergeCells>
  <phoneticPr fontId="69" type="noConversion"/>
  <printOptions horizontalCentered="1"/>
  <pageMargins left="0.59027777777777801" right="0.59027777777777801" top="0.75138888888888899" bottom="0.59027777777777801" header="0.29861111111111099" footer="0.29861111111111099"/>
  <pageSetup paperSize="9" scale="80" fitToHeight="0" orientation="portrait" verticalDpi="300" r:id="rId1"/>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sheetPr codeName="Sheet29"/>
  <dimension ref="A1:B28"/>
  <sheetViews>
    <sheetView topLeftCell="A4" workbookViewId="0">
      <selection activeCell="F8" sqref="F8"/>
    </sheetView>
  </sheetViews>
  <sheetFormatPr defaultColWidth="9" defaultRowHeight="13.5"/>
  <cols>
    <col min="1" max="1" width="70.625" customWidth="1"/>
    <col min="2" max="2" width="15.5" customWidth="1"/>
  </cols>
  <sheetData>
    <row r="1" spans="1:2">
      <c r="A1" t="s">
        <v>565</v>
      </c>
    </row>
    <row r="2" spans="1:2" ht="53.1" customHeight="1">
      <c r="A2" s="382" t="s">
        <v>566</v>
      </c>
      <c r="B2" s="382"/>
    </row>
    <row r="3" spans="1:2">
      <c r="B3" s="33" t="s">
        <v>545</v>
      </c>
    </row>
    <row r="4" spans="1:2" ht="25.5" customHeight="1">
      <c r="A4" s="23" t="s">
        <v>31</v>
      </c>
      <c r="B4" s="25" t="s">
        <v>567</v>
      </c>
    </row>
    <row r="5" spans="1:2" ht="27" customHeight="1">
      <c r="A5" s="34" t="s">
        <v>568</v>
      </c>
      <c r="B5" s="35"/>
    </row>
    <row r="6" spans="1:2" ht="27" customHeight="1">
      <c r="A6" s="34" t="s">
        <v>569</v>
      </c>
      <c r="B6" s="35"/>
    </row>
    <row r="7" spans="1:2" ht="27" customHeight="1">
      <c r="A7" s="34" t="s">
        <v>570</v>
      </c>
      <c r="B7" s="35"/>
    </row>
    <row r="8" spans="1:2" ht="27" customHeight="1">
      <c r="A8" s="34" t="s">
        <v>571</v>
      </c>
      <c r="B8" s="35"/>
    </row>
    <row r="9" spans="1:2" ht="27" customHeight="1">
      <c r="A9" s="34" t="s">
        <v>569</v>
      </c>
      <c r="B9" s="35"/>
    </row>
    <row r="10" spans="1:2" ht="27" customHeight="1">
      <c r="A10" s="34" t="s">
        <v>570</v>
      </c>
      <c r="B10" s="35"/>
    </row>
    <row r="11" spans="1:2" ht="27" customHeight="1">
      <c r="A11" s="34" t="s">
        <v>572</v>
      </c>
      <c r="B11" s="35"/>
    </row>
    <row r="12" spans="1:2" ht="27" customHeight="1">
      <c r="A12" s="34" t="s">
        <v>573</v>
      </c>
      <c r="B12" s="35"/>
    </row>
    <row r="13" spans="1:2" ht="27" customHeight="1">
      <c r="A13" s="36" t="s">
        <v>574</v>
      </c>
      <c r="B13" s="35"/>
    </row>
    <row r="14" spans="1:2" ht="27" customHeight="1">
      <c r="A14" s="34" t="s">
        <v>575</v>
      </c>
      <c r="B14" s="35"/>
    </row>
    <row r="15" spans="1:2" ht="27" customHeight="1">
      <c r="A15" s="34" t="s">
        <v>576</v>
      </c>
      <c r="B15" s="35"/>
    </row>
    <row r="16" spans="1:2" ht="27" customHeight="1">
      <c r="A16" s="34" t="s">
        <v>577</v>
      </c>
      <c r="B16" s="35"/>
    </row>
    <row r="17" spans="1:2" ht="27" customHeight="1">
      <c r="A17" s="34" t="s">
        <v>578</v>
      </c>
      <c r="B17" s="35"/>
    </row>
    <row r="18" spans="1:2" ht="27" customHeight="1">
      <c r="A18" s="34" t="s">
        <v>579</v>
      </c>
      <c r="B18" s="35"/>
    </row>
    <row r="19" spans="1:2" ht="27" customHeight="1">
      <c r="A19" s="34" t="s">
        <v>580</v>
      </c>
      <c r="B19" s="35"/>
    </row>
    <row r="20" spans="1:2" ht="27" customHeight="1">
      <c r="A20" s="34" t="s">
        <v>581</v>
      </c>
      <c r="B20" s="35"/>
    </row>
    <row r="21" spans="1:2" ht="27" customHeight="1">
      <c r="A21" s="34" t="s">
        <v>582</v>
      </c>
      <c r="B21" s="35"/>
    </row>
    <row r="22" spans="1:2" ht="27" customHeight="1">
      <c r="A22" s="34" t="s">
        <v>583</v>
      </c>
      <c r="B22" s="35"/>
    </row>
    <row r="23" spans="1:2" ht="27" customHeight="1">
      <c r="A23" s="34" t="s">
        <v>584</v>
      </c>
      <c r="B23" s="35"/>
    </row>
    <row r="24" spans="1:2" ht="27" customHeight="1">
      <c r="A24" s="34" t="s">
        <v>569</v>
      </c>
      <c r="B24" s="35"/>
    </row>
    <row r="25" spans="1:2" ht="27" customHeight="1">
      <c r="A25" s="34" t="s">
        <v>570</v>
      </c>
      <c r="B25" s="35"/>
    </row>
    <row r="26" spans="1:2" ht="27" customHeight="1">
      <c r="A26" s="34" t="s">
        <v>585</v>
      </c>
      <c r="B26" s="35"/>
    </row>
    <row r="27" spans="1:2" ht="27" customHeight="1">
      <c r="A27" s="34" t="s">
        <v>569</v>
      </c>
      <c r="B27" s="35"/>
    </row>
    <row r="28" spans="1:2" ht="27" customHeight="1">
      <c r="A28" s="37" t="s">
        <v>570</v>
      </c>
      <c r="B28" s="38"/>
    </row>
  </sheetData>
  <mergeCells count="1">
    <mergeCell ref="A2:B2"/>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codeName="Sheet30"/>
  <dimension ref="A1:F6"/>
  <sheetViews>
    <sheetView workbookViewId="0">
      <selection activeCell="F8" sqref="F8"/>
    </sheetView>
  </sheetViews>
  <sheetFormatPr defaultColWidth="9" defaultRowHeight="13.5"/>
  <cols>
    <col min="1" max="1" width="11" customWidth="1"/>
    <col min="2" max="2" width="19.75" customWidth="1"/>
    <col min="3" max="3" width="17.875" customWidth="1"/>
    <col min="4" max="6" width="12" customWidth="1"/>
  </cols>
  <sheetData>
    <row r="1" spans="1:6">
      <c r="A1" t="s">
        <v>586</v>
      </c>
    </row>
    <row r="2" spans="1:6" ht="54" customHeight="1">
      <c r="A2" s="382" t="s">
        <v>587</v>
      </c>
      <c r="B2" s="382"/>
      <c r="C2" s="382"/>
      <c r="D2" s="382"/>
      <c r="E2" s="382"/>
      <c r="F2" s="382"/>
    </row>
    <row r="4" spans="1:6" ht="22.5" customHeight="1">
      <c r="A4" s="396" t="s">
        <v>588</v>
      </c>
      <c r="B4" s="394" t="s">
        <v>589</v>
      </c>
      <c r="C4" s="394" t="s">
        <v>590</v>
      </c>
      <c r="D4" s="394" t="s">
        <v>591</v>
      </c>
      <c r="E4" s="394"/>
      <c r="F4" s="395"/>
    </row>
    <row r="5" spans="1:6" ht="22.5" customHeight="1">
      <c r="A5" s="397"/>
      <c r="B5" s="398"/>
      <c r="C5" s="398"/>
      <c r="D5" s="26" t="s">
        <v>592</v>
      </c>
      <c r="E5" s="26" t="s">
        <v>593</v>
      </c>
      <c r="F5" s="27" t="s">
        <v>594</v>
      </c>
    </row>
    <row r="6" spans="1:6" ht="31.5" customHeight="1">
      <c r="A6" s="28" t="s">
        <v>551</v>
      </c>
      <c r="B6" s="29"/>
      <c r="C6" s="30"/>
      <c r="D6" s="31"/>
      <c r="E6" s="31"/>
      <c r="F6" s="32"/>
    </row>
  </sheetData>
  <mergeCells count="5">
    <mergeCell ref="A2:F2"/>
    <mergeCell ref="D4:F4"/>
    <mergeCell ref="A4:A5"/>
    <mergeCell ref="B4:B5"/>
    <mergeCell ref="C4:C5"/>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codeName="Sheet31"/>
  <dimension ref="A1:J19"/>
  <sheetViews>
    <sheetView topLeftCell="A7" workbookViewId="0">
      <selection activeCell="D26" sqref="D26"/>
    </sheetView>
  </sheetViews>
  <sheetFormatPr defaultColWidth="9" defaultRowHeight="13.5"/>
  <cols>
    <col min="1" max="1" width="59.25" customWidth="1"/>
    <col min="2" max="2" width="15.875" customWidth="1"/>
    <col min="3" max="3" width="11.125" customWidth="1"/>
    <col min="4" max="4" width="12.625" customWidth="1"/>
    <col min="6" max="6" width="19.375" customWidth="1"/>
  </cols>
  <sheetData>
    <row r="1" spans="1:10" ht="15.75" customHeight="1">
      <c r="A1" t="s">
        <v>595</v>
      </c>
    </row>
    <row r="2" spans="1:10" ht="24.75" customHeight="1">
      <c r="A2" s="376" t="s">
        <v>596</v>
      </c>
      <c r="B2" s="376"/>
      <c r="C2" s="376"/>
      <c r="D2" s="376"/>
    </row>
    <row r="3" spans="1:10" ht="18.75" customHeight="1" thickBot="1">
      <c r="A3" s="2"/>
      <c r="B3" s="2"/>
      <c r="C3" s="1"/>
      <c r="D3" s="2" t="s">
        <v>30</v>
      </c>
    </row>
    <row r="4" spans="1:10" s="1" customFormat="1" ht="42" customHeight="1">
      <c r="A4" s="3" t="s">
        <v>555</v>
      </c>
      <c r="B4" s="4" t="s">
        <v>94</v>
      </c>
      <c r="C4" s="4" t="s">
        <v>98</v>
      </c>
      <c r="D4" s="5" t="s">
        <v>597</v>
      </c>
    </row>
    <row r="5" spans="1:10" ht="23.25" customHeight="1">
      <c r="A5" s="6" t="s">
        <v>105</v>
      </c>
      <c r="B5" s="7"/>
      <c r="C5" s="7">
        <v>2120</v>
      </c>
      <c r="D5" s="8" t="e">
        <f>C5/B5*100</f>
        <v>#DIV/0!</v>
      </c>
    </row>
    <row r="6" spans="1:10" ht="23.1" customHeight="1">
      <c r="A6" s="6" t="s">
        <v>598</v>
      </c>
      <c r="B6" s="9"/>
      <c r="C6" s="9"/>
      <c r="D6" s="10" t="e">
        <f>C6/B6*100</f>
        <v>#DIV/0!</v>
      </c>
      <c r="F6" s="11"/>
      <c r="G6" s="11"/>
      <c r="H6" s="11"/>
      <c r="I6" s="11"/>
      <c r="J6" s="11"/>
    </row>
    <row r="7" spans="1:10" ht="23.1" customHeight="1">
      <c r="A7" s="12" t="s">
        <v>599</v>
      </c>
      <c r="B7" s="9"/>
      <c r="C7" s="9"/>
      <c r="D7" s="10" t="e">
        <f>C7/B7*100</f>
        <v>#DIV/0!</v>
      </c>
      <c r="F7" s="11"/>
      <c r="G7" s="11"/>
      <c r="H7" s="11"/>
      <c r="I7" s="11"/>
      <c r="J7" s="11"/>
    </row>
    <row r="8" spans="1:10" ht="23.1" customHeight="1">
      <c r="A8" s="6" t="s">
        <v>600</v>
      </c>
      <c r="B8" s="9"/>
      <c r="C8" s="9"/>
      <c r="D8" s="10" t="e">
        <f t="shared" ref="D8:D13" si="0">C8/B8*100</f>
        <v>#DIV/0!</v>
      </c>
      <c r="F8" s="11"/>
      <c r="G8" s="11"/>
      <c r="H8" s="14"/>
      <c r="I8" s="11"/>
      <c r="J8" s="11"/>
    </row>
    <row r="9" spans="1:10" ht="23.1" customHeight="1">
      <c r="A9" s="12" t="s">
        <v>601</v>
      </c>
      <c r="B9" s="9"/>
      <c r="C9" s="9"/>
      <c r="D9" s="10" t="e">
        <f t="shared" si="0"/>
        <v>#DIV/0!</v>
      </c>
      <c r="F9" s="11"/>
      <c r="G9" s="11"/>
      <c r="H9" s="14"/>
      <c r="I9" s="11"/>
      <c r="J9" s="11"/>
    </row>
    <row r="10" spans="1:10" ht="23.1" customHeight="1">
      <c r="A10" s="15" t="s">
        <v>602</v>
      </c>
      <c r="B10" s="9"/>
      <c r="C10" s="9"/>
      <c r="D10" s="10" t="e">
        <f t="shared" si="0"/>
        <v>#DIV/0!</v>
      </c>
    </row>
    <row r="11" spans="1:10" ht="23.1" customHeight="1">
      <c r="A11" s="16" t="s">
        <v>603</v>
      </c>
      <c r="B11" s="9"/>
      <c r="C11" s="9"/>
      <c r="D11" s="10" t="e">
        <f t="shared" si="0"/>
        <v>#DIV/0!</v>
      </c>
    </row>
    <row r="12" spans="1:10" ht="23.1" customHeight="1">
      <c r="A12" s="17" t="s">
        <v>604</v>
      </c>
      <c r="B12" s="9"/>
      <c r="C12" s="9"/>
      <c r="D12" s="10" t="e">
        <f t="shared" si="0"/>
        <v>#DIV/0!</v>
      </c>
    </row>
    <row r="13" spans="1:10" ht="23.1" customHeight="1">
      <c r="A13" s="13" t="s">
        <v>605</v>
      </c>
      <c r="B13" s="9"/>
      <c r="C13" s="9"/>
      <c r="D13" s="10" t="e">
        <f t="shared" si="0"/>
        <v>#DIV/0!</v>
      </c>
    </row>
    <row r="14" spans="1:10" ht="23.1" customHeight="1">
      <c r="A14" s="17" t="s">
        <v>606</v>
      </c>
      <c r="B14" s="9"/>
      <c r="C14" s="9"/>
      <c r="D14" s="10" t="e">
        <f>D15</f>
        <v>#DIV/0!</v>
      </c>
    </row>
    <row r="15" spans="1:10" ht="23.1" customHeight="1">
      <c r="A15" s="13" t="s">
        <v>607</v>
      </c>
      <c r="B15" s="9"/>
      <c r="C15" s="9"/>
      <c r="D15" s="10" t="e">
        <f>C15/B15*100</f>
        <v>#DIV/0!</v>
      </c>
    </row>
    <row r="16" spans="1:10" ht="23.1" customHeight="1">
      <c r="A16" s="17" t="s">
        <v>608</v>
      </c>
      <c r="B16" s="9"/>
      <c r="C16" s="366">
        <v>2120</v>
      </c>
      <c r="D16" s="10" t="e">
        <f>C16/B16*100</f>
        <v>#DIV/0!</v>
      </c>
    </row>
    <row r="17" spans="1:4" ht="23.1" customHeight="1">
      <c r="A17" s="13" t="s">
        <v>609</v>
      </c>
      <c r="B17" s="9"/>
      <c r="C17" s="9">
        <v>2120</v>
      </c>
      <c r="D17" s="10" t="e">
        <f>C17/B17*100</f>
        <v>#DIV/0!</v>
      </c>
    </row>
    <row r="18" spans="1:4" ht="23.1" customHeight="1" thickBot="1">
      <c r="A18" s="18" t="s">
        <v>610</v>
      </c>
      <c r="B18" s="19"/>
      <c r="C18" s="20">
        <v>2120</v>
      </c>
      <c r="D18" s="21" t="e">
        <f>C18/B18*100</f>
        <v>#DIV/0!</v>
      </c>
    </row>
    <row r="19" spans="1:4" ht="23.1" customHeight="1">
      <c r="A19" s="367" t="s">
        <v>611</v>
      </c>
      <c r="B19" s="158"/>
      <c r="C19" s="158"/>
      <c r="D19" s="158"/>
    </row>
  </sheetData>
  <mergeCells count="1">
    <mergeCell ref="A2:D2"/>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tabColor rgb="FFFF0000"/>
  </sheetPr>
  <dimension ref="A1:D31"/>
  <sheetViews>
    <sheetView workbookViewId="0">
      <selection activeCell="B10" sqref="B10"/>
    </sheetView>
  </sheetViews>
  <sheetFormatPr defaultColWidth="9" defaultRowHeight="13.5"/>
  <cols>
    <col min="1" max="1" width="28.25" customWidth="1"/>
    <col min="2" max="3" width="22.75" style="1" customWidth="1"/>
    <col min="4" max="4" width="22.75" customWidth="1"/>
  </cols>
  <sheetData>
    <row r="1" spans="1:4">
      <c r="A1" t="s">
        <v>28</v>
      </c>
    </row>
    <row r="2" spans="1:4" ht="27.75" customHeight="1">
      <c r="A2" s="375" t="s">
        <v>29</v>
      </c>
      <c r="B2" s="376"/>
      <c r="C2" s="376"/>
      <c r="D2" s="375"/>
    </row>
    <row r="3" spans="1:4" ht="24.75" customHeight="1">
      <c r="D3" s="71" t="s">
        <v>30</v>
      </c>
    </row>
    <row r="4" spans="1:4" ht="28.5" customHeight="1">
      <c r="A4" s="196" t="s">
        <v>31</v>
      </c>
      <c r="B4" s="197" t="s">
        <v>32</v>
      </c>
      <c r="C4" s="197" t="s">
        <v>33</v>
      </c>
      <c r="D4" s="172" t="s">
        <v>34</v>
      </c>
    </row>
    <row r="5" spans="1:4" ht="24.75" customHeight="1">
      <c r="A5" s="198" t="s">
        <v>35</v>
      </c>
      <c r="B5" s="199">
        <f>B6+B22</f>
        <v>86858</v>
      </c>
      <c r="C5" s="199">
        <f>C6+C22</f>
        <v>86858</v>
      </c>
      <c r="D5" s="200">
        <f>C5/B5*100</f>
        <v>100</v>
      </c>
    </row>
    <row r="6" spans="1:4" ht="24.75" customHeight="1">
      <c r="A6" s="213" t="s">
        <v>36</v>
      </c>
      <c r="B6" s="214">
        <f>SUM(B7:B21)</f>
        <v>81723</v>
      </c>
      <c r="C6" s="214">
        <f>SUM(C7:C21)</f>
        <v>81723</v>
      </c>
      <c r="D6" s="204">
        <f>C6/B6*100</f>
        <v>100</v>
      </c>
    </row>
    <row r="7" spans="1:4" ht="24.75" customHeight="1">
      <c r="A7" s="213" t="s">
        <v>37</v>
      </c>
      <c r="B7" s="214">
        <v>26293</v>
      </c>
      <c r="C7" s="214">
        <v>26293</v>
      </c>
      <c r="D7" s="204">
        <f>C7/B7*100</f>
        <v>100</v>
      </c>
    </row>
    <row r="8" spans="1:4" ht="24.75" customHeight="1">
      <c r="A8" s="213" t="s">
        <v>38</v>
      </c>
      <c r="B8" s="214">
        <v>6770</v>
      </c>
      <c r="C8" s="214">
        <v>6770</v>
      </c>
      <c r="D8" s="204">
        <f t="shared" ref="D8:D31" si="0">C8/B8*100</f>
        <v>100</v>
      </c>
    </row>
    <row r="9" spans="1:4" ht="24.75" customHeight="1">
      <c r="A9" s="213" t="s">
        <v>39</v>
      </c>
      <c r="B9" s="214">
        <v>3239</v>
      </c>
      <c r="C9" s="214">
        <v>3239</v>
      </c>
      <c r="D9" s="204">
        <f t="shared" si="0"/>
        <v>100</v>
      </c>
    </row>
    <row r="10" spans="1:4" ht="24.75" customHeight="1">
      <c r="A10" s="213" t="s">
        <v>40</v>
      </c>
      <c r="B10" s="214"/>
      <c r="C10" s="214"/>
      <c r="D10" s="204"/>
    </row>
    <row r="11" spans="1:4" ht="24.75" customHeight="1">
      <c r="A11" s="213" t="s">
        <v>41</v>
      </c>
      <c r="B11" s="214">
        <v>6082</v>
      </c>
      <c r="C11" s="214">
        <v>6082</v>
      </c>
      <c r="D11" s="204">
        <f t="shared" si="0"/>
        <v>100</v>
      </c>
    </row>
    <row r="12" spans="1:4" ht="24.75" customHeight="1">
      <c r="A12" s="213" t="s">
        <v>42</v>
      </c>
      <c r="B12" s="214">
        <v>6804</v>
      </c>
      <c r="C12" s="214">
        <v>6804</v>
      </c>
      <c r="D12" s="204">
        <f t="shared" si="0"/>
        <v>100</v>
      </c>
    </row>
    <row r="13" spans="1:4" ht="24.75" customHeight="1">
      <c r="A13" s="213" t="s">
        <v>43</v>
      </c>
      <c r="B13" s="214">
        <v>3231</v>
      </c>
      <c r="C13" s="214">
        <v>3231</v>
      </c>
      <c r="D13" s="204">
        <f t="shared" si="0"/>
        <v>100</v>
      </c>
    </row>
    <row r="14" spans="1:4" ht="24.75" customHeight="1">
      <c r="A14" s="213" t="s">
        <v>44</v>
      </c>
      <c r="B14" s="214">
        <v>14220</v>
      </c>
      <c r="C14" s="214">
        <v>14220</v>
      </c>
      <c r="D14" s="204">
        <f t="shared" si="0"/>
        <v>100</v>
      </c>
    </row>
    <row r="15" spans="1:4" ht="24.75" customHeight="1">
      <c r="A15" s="213" t="s">
        <v>45</v>
      </c>
      <c r="B15" s="214">
        <v>151</v>
      </c>
      <c r="C15" s="214">
        <v>151</v>
      </c>
      <c r="D15" s="204">
        <f t="shared" si="0"/>
        <v>100</v>
      </c>
    </row>
    <row r="16" spans="1:4" ht="24.75" customHeight="1">
      <c r="A16" s="213" t="s">
        <v>46</v>
      </c>
      <c r="B16" s="214"/>
      <c r="C16" s="214"/>
      <c r="D16" s="204"/>
    </row>
    <row r="17" spans="1:4" ht="24.75" customHeight="1">
      <c r="A17" s="213" t="s">
        <v>47</v>
      </c>
      <c r="B17" s="214">
        <v>2875</v>
      </c>
      <c r="C17" s="214">
        <v>2875</v>
      </c>
      <c r="D17" s="204">
        <f t="shared" si="0"/>
        <v>100</v>
      </c>
    </row>
    <row r="18" spans="1:4" ht="24.75" customHeight="1">
      <c r="A18" s="213" t="s">
        <v>48</v>
      </c>
      <c r="B18" s="214">
        <v>11947</v>
      </c>
      <c r="C18" s="214">
        <v>11947</v>
      </c>
      <c r="D18" s="204">
        <f t="shared" si="0"/>
        <v>100</v>
      </c>
    </row>
    <row r="19" spans="1:4" ht="24.75" customHeight="1">
      <c r="A19" s="213" t="s">
        <v>49</v>
      </c>
      <c r="B19" s="214"/>
      <c r="C19" s="214"/>
      <c r="D19" s="204"/>
    </row>
    <row r="20" spans="1:4" ht="24.75" customHeight="1">
      <c r="A20" s="213" t="s">
        <v>50</v>
      </c>
      <c r="B20" s="214">
        <v>111</v>
      </c>
      <c r="C20" s="214">
        <v>111</v>
      </c>
      <c r="D20" s="204">
        <f t="shared" si="0"/>
        <v>100</v>
      </c>
    </row>
    <row r="21" spans="1:4" ht="24.75" customHeight="1">
      <c r="A21" s="213" t="s">
        <v>51</v>
      </c>
      <c r="B21" s="214"/>
      <c r="C21" s="214"/>
      <c r="D21" s="204"/>
    </row>
    <row r="22" spans="1:4" ht="24.75" customHeight="1">
      <c r="A22" s="213" t="s">
        <v>52</v>
      </c>
      <c r="B22" s="214">
        <f>SUM(B23:B29)</f>
        <v>5135</v>
      </c>
      <c r="C22" s="214">
        <f>SUM(C23:C29)</f>
        <v>5135</v>
      </c>
      <c r="D22" s="204">
        <f t="shared" si="0"/>
        <v>100</v>
      </c>
    </row>
    <row r="23" spans="1:4" ht="24.75" customHeight="1">
      <c r="A23" s="213" t="s">
        <v>53</v>
      </c>
      <c r="B23" s="214"/>
      <c r="C23" s="214"/>
      <c r="D23" s="204"/>
    </row>
    <row r="24" spans="1:4" ht="24.75" customHeight="1">
      <c r="A24" s="213" t="s">
        <v>54</v>
      </c>
      <c r="B24" s="214">
        <v>3065</v>
      </c>
      <c r="C24" s="214">
        <v>3065</v>
      </c>
      <c r="D24" s="204">
        <f t="shared" si="0"/>
        <v>100</v>
      </c>
    </row>
    <row r="25" spans="1:4" ht="24.75" customHeight="1">
      <c r="A25" s="213" t="s">
        <v>55</v>
      </c>
      <c r="B25" s="214">
        <v>11</v>
      </c>
      <c r="C25" s="214">
        <v>11</v>
      </c>
      <c r="D25" s="204">
        <f t="shared" si="0"/>
        <v>100</v>
      </c>
    </row>
    <row r="26" spans="1:4" ht="24.75" customHeight="1">
      <c r="A26" s="213" t="s">
        <v>56</v>
      </c>
      <c r="B26" s="214">
        <v>2059</v>
      </c>
      <c r="C26" s="214">
        <v>2059</v>
      </c>
      <c r="D26" s="204">
        <f t="shared" si="0"/>
        <v>100</v>
      </c>
    </row>
    <row r="27" spans="1:4" ht="24.75" customHeight="1">
      <c r="A27" s="215" t="s">
        <v>57</v>
      </c>
      <c r="B27" s="214"/>
      <c r="C27" s="214"/>
      <c r="D27" s="204"/>
    </row>
    <row r="28" spans="1:4" ht="24.75" customHeight="1">
      <c r="A28" s="215" t="s">
        <v>58</v>
      </c>
      <c r="B28" s="214"/>
      <c r="C28" s="214"/>
      <c r="D28" s="204"/>
    </row>
    <row r="29" spans="1:4" ht="24.75" customHeight="1">
      <c r="A29" s="215" t="s">
        <v>59</v>
      </c>
      <c r="B29" s="214"/>
      <c r="C29" s="214"/>
      <c r="D29" s="204"/>
    </row>
    <row r="30" spans="1:4" ht="24.75" customHeight="1">
      <c r="A30" s="216" t="s">
        <v>60</v>
      </c>
      <c r="B30" s="217">
        <v>235559</v>
      </c>
      <c r="C30" s="218">
        <v>235559</v>
      </c>
      <c r="D30" s="209">
        <f t="shared" si="0"/>
        <v>100</v>
      </c>
    </row>
    <row r="31" spans="1:4" ht="24.75" customHeight="1">
      <c r="A31" s="219" t="s">
        <v>61</v>
      </c>
      <c r="B31" s="220">
        <v>56</v>
      </c>
      <c r="C31" s="220">
        <v>56</v>
      </c>
      <c r="D31" s="221">
        <f t="shared" si="0"/>
        <v>100</v>
      </c>
    </row>
  </sheetData>
  <mergeCells count="1">
    <mergeCell ref="A2:D2"/>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0000"/>
  </sheetPr>
  <dimension ref="A1:D31"/>
  <sheetViews>
    <sheetView workbookViewId="0">
      <selection activeCell="C16" sqref="C16"/>
    </sheetView>
  </sheetViews>
  <sheetFormatPr defaultColWidth="9" defaultRowHeight="13.5"/>
  <cols>
    <col min="1" max="1" width="29.25" customWidth="1"/>
    <col min="2" max="4" width="18.75" customWidth="1"/>
  </cols>
  <sheetData>
    <row r="1" spans="1:4">
      <c r="A1" t="s">
        <v>62</v>
      </c>
    </row>
    <row r="2" spans="1:4" ht="27">
      <c r="A2" s="375" t="s">
        <v>63</v>
      </c>
      <c r="B2" s="375"/>
      <c r="C2" s="375"/>
      <c r="D2" s="375"/>
    </row>
    <row r="3" spans="1:4" ht="19.5" customHeight="1">
      <c r="D3" s="71" t="s">
        <v>30</v>
      </c>
    </row>
    <row r="4" spans="1:4" ht="31.5" customHeight="1">
      <c r="A4" s="196" t="s">
        <v>31</v>
      </c>
      <c r="B4" s="197" t="s">
        <v>32</v>
      </c>
      <c r="C4" s="197" t="s">
        <v>33</v>
      </c>
      <c r="D4" s="172" t="s">
        <v>34</v>
      </c>
    </row>
    <row r="5" spans="1:4" ht="23.25" customHeight="1">
      <c r="A5" s="198" t="s">
        <v>64</v>
      </c>
      <c r="B5" s="199">
        <f>SUM(B6:B29)</f>
        <v>118417</v>
      </c>
      <c r="C5" s="199">
        <f>SUM(C6:C29)</f>
        <v>118417</v>
      </c>
      <c r="D5" s="200">
        <f>C5/B5*100</f>
        <v>100</v>
      </c>
    </row>
    <row r="6" spans="1:4" ht="23.25" customHeight="1">
      <c r="A6" s="201" t="s">
        <v>65</v>
      </c>
      <c r="B6" s="202">
        <v>12600</v>
      </c>
      <c r="C6" s="203">
        <v>12600</v>
      </c>
      <c r="D6" s="204">
        <f t="shared" ref="D6:D30" si="0">C6/B6*100</f>
        <v>100</v>
      </c>
    </row>
    <row r="7" spans="1:4" ht="23.25" customHeight="1">
      <c r="A7" s="201" t="s">
        <v>66</v>
      </c>
      <c r="B7" s="202"/>
      <c r="C7" s="202"/>
      <c r="D7" s="204"/>
    </row>
    <row r="8" spans="1:4" ht="23.25" customHeight="1">
      <c r="A8" s="201" t="s">
        <v>67</v>
      </c>
      <c r="B8" s="202">
        <v>3</v>
      </c>
      <c r="C8" s="202">
        <v>3</v>
      </c>
      <c r="D8" s="204">
        <f t="shared" si="0"/>
        <v>100</v>
      </c>
    </row>
    <row r="9" spans="1:4" ht="23.25" customHeight="1">
      <c r="A9" s="201" t="s">
        <v>68</v>
      </c>
      <c r="B9" s="202">
        <v>596</v>
      </c>
      <c r="C9" s="202">
        <v>596</v>
      </c>
      <c r="D9" s="204">
        <f t="shared" si="0"/>
        <v>100</v>
      </c>
    </row>
    <row r="10" spans="1:4" ht="23.25" customHeight="1">
      <c r="A10" s="201" t="s">
        <v>69</v>
      </c>
      <c r="B10" s="202"/>
      <c r="C10" s="202"/>
      <c r="D10" s="204"/>
    </row>
    <row r="11" spans="1:4" ht="23.25" customHeight="1">
      <c r="A11" s="201" t="s">
        <v>70</v>
      </c>
      <c r="B11" s="202">
        <v>7657</v>
      </c>
      <c r="C11" s="202">
        <v>7657</v>
      </c>
      <c r="D11" s="204">
        <f t="shared" si="0"/>
        <v>100</v>
      </c>
    </row>
    <row r="12" spans="1:4" ht="23.25" customHeight="1">
      <c r="A12" s="201" t="s">
        <v>71</v>
      </c>
      <c r="B12" s="202">
        <v>282</v>
      </c>
      <c r="C12" s="202">
        <v>282</v>
      </c>
      <c r="D12" s="204">
        <f t="shared" si="0"/>
        <v>100</v>
      </c>
    </row>
    <row r="13" spans="1:4" ht="23.25" customHeight="1">
      <c r="A13" s="201" t="s">
        <v>72</v>
      </c>
      <c r="B13" s="202">
        <v>810</v>
      </c>
      <c r="C13" s="202">
        <v>810</v>
      </c>
      <c r="D13" s="204">
        <f t="shared" si="0"/>
        <v>100</v>
      </c>
    </row>
    <row r="14" spans="1:4" ht="23.25" customHeight="1">
      <c r="A14" s="201" t="s">
        <v>73</v>
      </c>
      <c r="B14" s="202">
        <v>465</v>
      </c>
      <c r="C14" s="202">
        <v>465</v>
      </c>
      <c r="D14" s="204">
        <f t="shared" si="0"/>
        <v>100</v>
      </c>
    </row>
    <row r="15" spans="1:4" ht="23.25" customHeight="1">
      <c r="A15" s="201" t="s">
        <v>74</v>
      </c>
      <c r="B15" s="202">
        <v>250</v>
      </c>
      <c r="C15" s="202">
        <v>250</v>
      </c>
      <c r="D15" s="204">
        <f t="shared" si="0"/>
        <v>100</v>
      </c>
    </row>
    <row r="16" spans="1:4" ht="23.25" customHeight="1">
      <c r="A16" s="201" t="s">
        <v>75</v>
      </c>
      <c r="B16" s="202">
        <v>33091</v>
      </c>
      <c r="C16" s="202">
        <v>33091</v>
      </c>
      <c r="D16" s="204">
        <f t="shared" si="0"/>
        <v>100</v>
      </c>
    </row>
    <row r="17" spans="1:4" ht="23.25" customHeight="1">
      <c r="A17" s="201" t="s">
        <v>76</v>
      </c>
      <c r="B17" s="202">
        <v>1745</v>
      </c>
      <c r="C17" s="202">
        <v>1745</v>
      </c>
      <c r="D17" s="204">
        <f t="shared" si="0"/>
        <v>100</v>
      </c>
    </row>
    <row r="18" spans="1:4" ht="23.25" customHeight="1">
      <c r="A18" s="201" t="s">
        <v>77</v>
      </c>
      <c r="B18" s="202"/>
      <c r="C18" s="202"/>
      <c r="D18" s="204"/>
    </row>
    <row r="19" spans="1:4" ht="23.25" customHeight="1">
      <c r="A19" s="201" t="s">
        <v>78</v>
      </c>
      <c r="B19" s="202">
        <v>58575</v>
      </c>
      <c r="C19" s="202">
        <v>58575</v>
      </c>
      <c r="D19" s="204">
        <f t="shared" si="0"/>
        <v>100</v>
      </c>
    </row>
    <row r="20" spans="1:4" ht="23.25" customHeight="1">
      <c r="A20" s="201" t="s">
        <v>79</v>
      </c>
      <c r="B20" s="202"/>
      <c r="C20" s="202"/>
      <c r="D20" s="204"/>
    </row>
    <row r="21" spans="1:4" ht="23.25" customHeight="1">
      <c r="A21" s="201" t="s">
        <v>80</v>
      </c>
      <c r="B21" s="202"/>
      <c r="C21" s="202"/>
      <c r="D21" s="204"/>
    </row>
    <row r="22" spans="1:4" ht="23.25" customHeight="1">
      <c r="A22" s="201" t="s">
        <v>81</v>
      </c>
      <c r="B22" s="202"/>
      <c r="C22" s="202"/>
      <c r="D22" s="204"/>
    </row>
    <row r="23" spans="1:4" ht="23.25" customHeight="1">
      <c r="A23" s="201" t="s">
        <v>82</v>
      </c>
      <c r="B23" s="202"/>
      <c r="C23" s="202"/>
      <c r="D23" s="204"/>
    </row>
    <row r="24" spans="1:4" ht="23.25" customHeight="1">
      <c r="A24" s="201" t="s">
        <v>83</v>
      </c>
      <c r="B24" s="202">
        <v>2343</v>
      </c>
      <c r="C24" s="202">
        <v>2343</v>
      </c>
      <c r="D24" s="204">
        <f t="shared" si="0"/>
        <v>100</v>
      </c>
    </row>
    <row r="25" spans="1:4" ht="23.25" customHeight="1">
      <c r="A25" s="201" t="s">
        <v>84</v>
      </c>
      <c r="B25" s="202"/>
      <c r="C25" s="202"/>
      <c r="D25" s="204"/>
    </row>
    <row r="26" spans="1:4" ht="23.25" customHeight="1">
      <c r="A26" s="201" t="s">
        <v>85</v>
      </c>
      <c r="B26" s="202"/>
      <c r="C26" s="202"/>
      <c r="D26" s="204"/>
    </row>
    <row r="27" spans="1:4" ht="23.25" customHeight="1">
      <c r="A27" s="201" t="s">
        <v>86</v>
      </c>
      <c r="B27" s="202"/>
      <c r="C27" s="202"/>
      <c r="D27" s="204"/>
    </row>
    <row r="28" spans="1:4" ht="23.25" customHeight="1">
      <c r="A28" s="201" t="s">
        <v>87</v>
      </c>
      <c r="B28" s="202"/>
      <c r="C28" s="202"/>
      <c r="D28" s="204"/>
    </row>
    <row r="29" spans="1:4" ht="23.25" customHeight="1">
      <c r="A29" s="205" t="s">
        <v>88</v>
      </c>
      <c r="B29" s="206"/>
      <c r="C29" s="203"/>
      <c r="D29" s="204"/>
    </row>
    <row r="30" spans="1:4" ht="23.25" customHeight="1">
      <c r="A30" s="207" t="s">
        <v>89</v>
      </c>
      <c r="B30" s="208">
        <v>189510</v>
      </c>
      <c r="C30" s="208">
        <v>189510</v>
      </c>
      <c r="D30" s="209">
        <f t="shared" si="0"/>
        <v>100</v>
      </c>
    </row>
    <row r="31" spans="1:4" ht="21.75" customHeight="1">
      <c r="A31" s="210" t="s">
        <v>90</v>
      </c>
      <c r="B31" s="138"/>
      <c r="C31" s="211"/>
      <c r="D31" s="212"/>
    </row>
  </sheetData>
  <mergeCells count="1">
    <mergeCell ref="A2:D2"/>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tabColor rgb="FFFF0000"/>
    <pageSetUpPr fitToPage="1"/>
  </sheetPr>
  <dimension ref="A1:T44"/>
  <sheetViews>
    <sheetView workbookViewId="0">
      <pane ySplit="6" topLeftCell="A7" activePane="bottomLeft" state="frozen"/>
      <selection pane="bottomLeft" activeCell="C30" sqref="C30"/>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style="182" customWidth="1"/>
    <col min="9" max="9" width="26.75" customWidth="1"/>
    <col min="10" max="12" width="15.375" customWidth="1"/>
    <col min="13" max="13" width="15.125" customWidth="1"/>
    <col min="14" max="14" width="15.625" customWidth="1"/>
    <col min="15" max="15" width="9.875" customWidth="1"/>
    <col min="16" max="16" width="9.75" style="183" customWidth="1"/>
    <col min="17" max="17" width="7.75" customWidth="1"/>
    <col min="18" max="19" width="12.625"/>
  </cols>
  <sheetData>
    <row r="1" spans="1:20">
      <c r="A1" t="s">
        <v>91</v>
      </c>
    </row>
    <row r="2" spans="1:20" ht="27">
      <c r="A2" s="375" t="s">
        <v>92</v>
      </c>
      <c r="B2" s="375"/>
      <c r="C2" s="375"/>
      <c r="D2" s="375"/>
      <c r="E2" s="375"/>
      <c r="F2" s="375"/>
      <c r="G2" s="375"/>
      <c r="H2" s="377"/>
      <c r="I2" s="375"/>
      <c r="J2" s="375"/>
      <c r="K2" s="375"/>
      <c r="L2" s="375"/>
      <c r="M2" s="375"/>
      <c r="N2" s="375"/>
      <c r="O2" s="375"/>
      <c r="P2" s="378"/>
    </row>
    <row r="3" spans="1:20" ht="27.75" thickBot="1">
      <c r="A3" s="39"/>
      <c r="B3" s="39"/>
      <c r="C3" s="39"/>
      <c r="D3" s="39"/>
      <c r="E3" s="39"/>
      <c r="F3" s="39"/>
      <c r="G3" s="39"/>
      <c r="H3" s="184"/>
      <c r="I3" s="39"/>
      <c r="J3" s="39"/>
      <c r="K3" s="39"/>
      <c r="L3" s="192"/>
      <c r="M3" s="39"/>
      <c r="N3" s="39"/>
      <c r="O3" s="379" t="s">
        <v>30</v>
      </c>
      <c r="P3" s="380"/>
    </row>
    <row r="4" spans="1:20" ht="45.75" customHeight="1">
      <c r="A4" s="239" t="s">
        <v>93</v>
      </c>
      <c r="B4" s="185" t="s">
        <v>94</v>
      </c>
      <c r="C4" s="185" t="s">
        <v>95</v>
      </c>
      <c r="D4" s="185" t="s">
        <v>96</v>
      </c>
      <c r="E4" s="185" t="s">
        <v>97</v>
      </c>
      <c r="F4" s="185" t="s">
        <v>98</v>
      </c>
      <c r="G4" s="185" t="s">
        <v>99</v>
      </c>
      <c r="H4" s="240" t="s">
        <v>100</v>
      </c>
      <c r="I4" s="239" t="s">
        <v>101</v>
      </c>
      <c r="J4" s="185" t="s">
        <v>94</v>
      </c>
      <c r="K4" s="185" t="s">
        <v>95</v>
      </c>
      <c r="L4" s="185" t="s">
        <v>96</v>
      </c>
      <c r="M4" s="185" t="s">
        <v>97</v>
      </c>
      <c r="N4" s="185" t="s">
        <v>98</v>
      </c>
      <c r="O4" s="185" t="s">
        <v>99</v>
      </c>
      <c r="P4" s="242" t="s">
        <v>100</v>
      </c>
      <c r="R4" s="194"/>
      <c r="S4" s="194"/>
    </row>
    <row r="5" spans="1:20" ht="23.25" customHeight="1">
      <c r="A5" s="243" t="s">
        <v>102</v>
      </c>
      <c r="B5" s="244">
        <f t="shared" ref="B5:F5" si="0">B6+B32</f>
        <v>146127</v>
      </c>
      <c r="C5" s="244">
        <f t="shared" si="0"/>
        <v>147292</v>
      </c>
      <c r="D5" s="244">
        <f t="shared" si="0"/>
        <v>147292</v>
      </c>
      <c r="E5" s="244">
        <f t="shared" si="0"/>
        <v>135643</v>
      </c>
      <c r="F5" s="244">
        <f t="shared" si="0"/>
        <v>135643</v>
      </c>
      <c r="G5" s="245" t="s">
        <v>103</v>
      </c>
      <c r="H5" s="246" t="s">
        <v>103</v>
      </c>
      <c r="I5" s="243" t="s">
        <v>102</v>
      </c>
      <c r="J5" s="187">
        <f t="shared" ref="J5:N5" si="1">J6+J32</f>
        <v>146127</v>
      </c>
      <c r="K5" s="187">
        <v>147292</v>
      </c>
      <c r="L5" s="247">
        <v>147292</v>
      </c>
      <c r="M5" s="187">
        <f t="shared" si="1"/>
        <v>135643</v>
      </c>
      <c r="N5" s="187">
        <f t="shared" si="1"/>
        <v>135643</v>
      </c>
      <c r="O5" s="245" t="s">
        <v>103</v>
      </c>
      <c r="P5" s="273" t="s">
        <v>103</v>
      </c>
      <c r="R5" s="194"/>
      <c r="S5" s="194"/>
      <c r="T5" s="194"/>
    </row>
    <row r="6" spans="1:20" ht="23.25" customHeight="1">
      <c r="A6" s="248" t="s">
        <v>104</v>
      </c>
      <c r="B6" s="249">
        <f t="shared" ref="B6:F6" si="2">B7+B23</f>
        <v>83750</v>
      </c>
      <c r="C6" s="249">
        <f t="shared" si="2"/>
        <v>132003</v>
      </c>
      <c r="D6" s="249">
        <f t="shared" si="2"/>
        <v>132003</v>
      </c>
      <c r="E6" s="249">
        <f t="shared" si="2"/>
        <v>86858</v>
      </c>
      <c r="F6" s="249">
        <f t="shared" si="2"/>
        <v>86858</v>
      </c>
      <c r="G6" s="132">
        <f t="shared" ref="G6:G30" si="3">F6/D6*100</f>
        <v>65.800019696522</v>
      </c>
      <c r="H6" s="133">
        <f>1.13652779231655*100</f>
        <v>113.652779231655</v>
      </c>
      <c r="I6" s="248" t="s">
        <v>105</v>
      </c>
      <c r="J6" s="98">
        <f t="shared" ref="J6:N6" si="4">SUM(J7:J31)</f>
        <v>133832</v>
      </c>
      <c r="K6" s="98">
        <v>128997</v>
      </c>
      <c r="L6" s="247">
        <v>128997</v>
      </c>
      <c r="M6" s="98">
        <f t="shared" si="4"/>
        <v>118417</v>
      </c>
      <c r="N6" s="98">
        <f t="shared" si="4"/>
        <v>118417</v>
      </c>
      <c r="O6" s="132">
        <f>N6/L6*100</f>
        <v>91.798258874237405</v>
      </c>
      <c r="P6" s="193">
        <v>166.62961191005499</v>
      </c>
      <c r="R6" s="194"/>
      <c r="S6" s="194"/>
    </row>
    <row r="7" spans="1:20" ht="23.25" customHeight="1">
      <c r="A7" s="250" t="s">
        <v>36</v>
      </c>
      <c r="B7" s="251">
        <f t="shared" ref="B7:F7" si="5">SUM(B8:B22)</f>
        <v>83096</v>
      </c>
      <c r="C7" s="251">
        <f t="shared" si="5"/>
        <v>83096</v>
      </c>
      <c r="D7" s="251">
        <v>83096</v>
      </c>
      <c r="E7" s="251">
        <f t="shared" si="5"/>
        <v>81723</v>
      </c>
      <c r="F7" s="251">
        <f t="shared" si="5"/>
        <v>81723</v>
      </c>
      <c r="G7" s="135">
        <f t="shared" si="3"/>
        <v>98.347694233176099</v>
      </c>
      <c r="H7" s="136">
        <f>1.07811139547769*100</f>
        <v>107.811139547769</v>
      </c>
      <c r="I7" s="255" t="s">
        <v>106</v>
      </c>
      <c r="J7" s="252">
        <v>14860</v>
      </c>
      <c r="K7" s="252">
        <v>12055</v>
      </c>
      <c r="L7" s="253">
        <v>12055</v>
      </c>
      <c r="M7" s="252">
        <v>12600</v>
      </c>
      <c r="N7" s="252">
        <v>12600</v>
      </c>
      <c r="O7" s="135">
        <f>N7/L7*100</f>
        <v>104.520945665699</v>
      </c>
      <c r="P7" s="193">
        <v>119.115144639818</v>
      </c>
      <c r="R7" s="194"/>
      <c r="S7" s="194"/>
    </row>
    <row r="8" spans="1:20" ht="23.25" customHeight="1">
      <c r="A8" s="250" t="s">
        <v>37</v>
      </c>
      <c r="B8" s="251">
        <v>15520</v>
      </c>
      <c r="C8" s="251">
        <v>27407</v>
      </c>
      <c r="D8" s="254">
        <v>27407</v>
      </c>
      <c r="E8" s="251">
        <v>26293</v>
      </c>
      <c r="F8" s="251">
        <v>26293</v>
      </c>
      <c r="G8" s="135">
        <f t="shared" si="3"/>
        <v>95.935344984857906</v>
      </c>
      <c r="H8" s="136">
        <f>1.86819667471934*100</f>
        <v>186.819667471934</v>
      </c>
      <c r="I8" s="255" t="s">
        <v>107</v>
      </c>
      <c r="J8" s="252"/>
      <c r="K8" s="252"/>
      <c r="L8" s="253"/>
      <c r="M8" s="252"/>
      <c r="N8" s="252"/>
      <c r="O8" s="135"/>
      <c r="P8" s="193"/>
      <c r="R8" s="194"/>
      <c r="S8" s="194"/>
    </row>
    <row r="9" spans="1:20" ht="23.25" customHeight="1">
      <c r="A9" s="250" t="s">
        <v>38</v>
      </c>
      <c r="B9" s="251">
        <v>22500</v>
      </c>
      <c r="C9" s="251">
        <v>7459</v>
      </c>
      <c r="D9" s="254">
        <v>7459</v>
      </c>
      <c r="E9" s="251">
        <v>6770</v>
      </c>
      <c r="F9" s="251">
        <v>6770</v>
      </c>
      <c r="G9" s="135">
        <f t="shared" si="3"/>
        <v>90.762836841399604</v>
      </c>
      <c r="H9" s="136">
        <f>0.275696367486561*100</f>
        <v>27.569636748656102</v>
      </c>
      <c r="I9" s="255" t="s">
        <v>108</v>
      </c>
      <c r="J9" s="252"/>
      <c r="K9" s="252">
        <v>3</v>
      </c>
      <c r="L9" s="253">
        <v>3</v>
      </c>
      <c r="M9" s="252">
        <v>3</v>
      </c>
      <c r="N9" s="252">
        <v>3</v>
      </c>
      <c r="O9" s="135">
        <f>N9/L9*100</f>
        <v>100</v>
      </c>
      <c r="P9" s="193">
        <v>0</v>
      </c>
      <c r="R9" s="194"/>
      <c r="S9" s="194"/>
    </row>
    <row r="10" spans="1:20" ht="23.25" customHeight="1">
      <c r="A10" s="250" t="s">
        <v>39</v>
      </c>
      <c r="B10" s="251">
        <v>6280</v>
      </c>
      <c r="C10" s="251">
        <v>4000</v>
      </c>
      <c r="D10" s="254">
        <v>4000</v>
      </c>
      <c r="E10" s="251">
        <v>3239</v>
      </c>
      <c r="F10" s="251">
        <v>3239</v>
      </c>
      <c r="G10" s="135">
        <f t="shared" si="3"/>
        <v>80.974999999999994</v>
      </c>
      <c r="H10" s="136">
        <f>0.565073272854152*100</f>
        <v>56.507327285415201</v>
      </c>
      <c r="I10" s="255" t="s">
        <v>109</v>
      </c>
      <c r="J10" s="252">
        <v>600</v>
      </c>
      <c r="K10" s="252">
        <v>580</v>
      </c>
      <c r="L10" s="253">
        <v>580</v>
      </c>
      <c r="M10" s="252">
        <v>596</v>
      </c>
      <c r="N10" s="252">
        <v>596</v>
      </c>
      <c r="O10" s="135">
        <f>N10/L10*100</f>
        <v>102.758620689655</v>
      </c>
      <c r="P10" s="193">
        <v>112.241054613936</v>
      </c>
      <c r="R10" s="194"/>
      <c r="S10" s="194"/>
    </row>
    <row r="11" spans="1:20" ht="23.25" customHeight="1">
      <c r="A11" s="250" t="s">
        <v>40</v>
      </c>
      <c r="B11" s="251">
        <v>21</v>
      </c>
      <c r="C11" s="251">
        <v>0</v>
      </c>
      <c r="D11" s="254">
        <v>0</v>
      </c>
      <c r="E11" s="251"/>
      <c r="F11" s="251"/>
      <c r="G11" s="135"/>
      <c r="H11" s="136"/>
      <c r="I11" s="255" t="s">
        <v>110</v>
      </c>
      <c r="J11" s="252"/>
      <c r="K11" s="252">
        <v>2000</v>
      </c>
      <c r="L11" s="253">
        <v>2000</v>
      </c>
      <c r="M11" s="252"/>
      <c r="N11" s="252"/>
      <c r="O11" s="135"/>
      <c r="P11" s="193"/>
      <c r="R11" s="194"/>
      <c r="S11" s="194"/>
    </row>
    <row r="12" spans="1:20" ht="23.25" customHeight="1">
      <c r="A12" s="250" t="s">
        <v>41</v>
      </c>
      <c r="B12" s="251">
        <v>5800</v>
      </c>
      <c r="C12" s="251">
        <v>6100</v>
      </c>
      <c r="D12" s="254">
        <v>6100</v>
      </c>
      <c r="E12" s="251">
        <v>6082</v>
      </c>
      <c r="F12" s="251">
        <v>6082</v>
      </c>
      <c r="G12" s="135">
        <f t="shared" si="3"/>
        <v>99.704918032786907</v>
      </c>
      <c r="H12" s="136">
        <f>1.15145778114351*100</f>
        <v>115.145778114351</v>
      </c>
      <c r="I12" s="255" t="s">
        <v>111</v>
      </c>
      <c r="J12" s="252">
        <v>10000</v>
      </c>
      <c r="K12" s="252">
        <v>8000</v>
      </c>
      <c r="L12" s="253">
        <v>8000</v>
      </c>
      <c r="M12" s="252">
        <v>7657</v>
      </c>
      <c r="N12" s="252">
        <v>7657</v>
      </c>
      <c r="O12" s="135">
        <f t="shared" ref="O12:O18" si="6">N12/L12*100</f>
        <v>95.712500000000006</v>
      </c>
      <c r="P12" s="193">
        <v>0</v>
      </c>
      <c r="R12" s="194"/>
      <c r="S12" s="194"/>
    </row>
    <row r="13" spans="1:20" ht="23.25" customHeight="1">
      <c r="A13" s="250" t="s">
        <v>42</v>
      </c>
      <c r="B13" s="251">
        <v>4800</v>
      </c>
      <c r="C13" s="251">
        <v>6678</v>
      </c>
      <c r="D13" s="254">
        <v>6678</v>
      </c>
      <c r="E13" s="251">
        <v>6804</v>
      </c>
      <c r="F13" s="251">
        <v>6804</v>
      </c>
      <c r="G13" s="135">
        <f t="shared" si="3"/>
        <v>101.88679245282999</v>
      </c>
      <c r="H13" s="136">
        <f>1.49243255099803*100</f>
        <v>149.24325509980301</v>
      </c>
      <c r="I13" s="255" t="s">
        <v>112</v>
      </c>
      <c r="J13" s="252">
        <v>266</v>
      </c>
      <c r="K13" s="252">
        <v>266</v>
      </c>
      <c r="L13" s="253">
        <v>266</v>
      </c>
      <c r="M13" s="252">
        <v>282</v>
      </c>
      <c r="N13" s="252">
        <v>282</v>
      </c>
      <c r="O13" s="135">
        <f t="shared" si="6"/>
        <v>106.015037593985</v>
      </c>
      <c r="P13" s="193">
        <v>97.241379310344797</v>
      </c>
      <c r="R13" s="194"/>
      <c r="S13" s="194"/>
    </row>
    <row r="14" spans="1:20" ht="23.25" customHeight="1">
      <c r="A14" s="255" t="s">
        <v>43</v>
      </c>
      <c r="B14" s="251">
        <v>3220</v>
      </c>
      <c r="C14" s="251">
        <v>3220</v>
      </c>
      <c r="D14" s="254">
        <v>3220</v>
      </c>
      <c r="E14" s="251">
        <v>3231</v>
      </c>
      <c r="F14" s="251">
        <v>3231</v>
      </c>
      <c r="G14" s="135">
        <f t="shared" si="3"/>
        <v>100.34161490683201</v>
      </c>
      <c r="H14" s="136">
        <f>1.05622752533508*100</f>
        <v>105.62275253350801</v>
      </c>
      <c r="I14" s="255" t="s">
        <v>113</v>
      </c>
      <c r="J14" s="252">
        <v>724</v>
      </c>
      <c r="K14" s="252">
        <v>733</v>
      </c>
      <c r="L14" s="253">
        <v>733</v>
      </c>
      <c r="M14" s="252">
        <v>810</v>
      </c>
      <c r="N14" s="252">
        <v>810</v>
      </c>
      <c r="O14" s="135">
        <f t="shared" si="6"/>
        <v>110.504774897681</v>
      </c>
      <c r="P14" s="193">
        <v>117.732558139535</v>
      </c>
      <c r="R14" s="194"/>
      <c r="S14" s="194"/>
    </row>
    <row r="15" spans="1:20" ht="23.25" customHeight="1">
      <c r="A15" s="250" t="s">
        <v>44</v>
      </c>
      <c r="B15" s="251">
        <v>7730</v>
      </c>
      <c r="C15" s="251">
        <v>14282</v>
      </c>
      <c r="D15" s="254">
        <v>14282</v>
      </c>
      <c r="E15" s="251">
        <v>14220</v>
      </c>
      <c r="F15" s="251">
        <v>14220</v>
      </c>
      <c r="G15" s="135">
        <f t="shared" si="3"/>
        <v>99.565887130654005</v>
      </c>
      <c r="H15" s="136">
        <f>1.93891464412326*100</f>
        <v>193.891464412326</v>
      </c>
      <c r="I15" s="255" t="s">
        <v>114</v>
      </c>
      <c r="J15" s="252">
        <v>190</v>
      </c>
      <c r="K15" s="252">
        <v>478</v>
      </c>
      <c r="L15" s="253">
        <v>478</v>
      </c>
      <c r="M15" s="252">
        <v>465</v>
      </c>
      <c r="N15" s="252">
        <v>465</v>
      </c>
      <c r="O15" s="135">
        <f t="shared" si="6"/>
        <v>97.280334728033495</v>
      </c>
      <c r="P15" s="193">
        <v>123.670212765957</v>
      </c>
      <c r="R15" s="194"/>
      <c r="S15" s="194"/>
    </row>
    <row r="16" spans="1:20" ht="23.25" customHeight="1">
      <c r="A16" s="255" t="s">
        <v>45</v>
      </c>
      <c r="B16" s="251">
        <v>580</v>
      </c>
      <c r="C16" s="251">
        <v>385</v>
      </c>
      <c r="D16" s="254">
        <v>385</v>
      </c>
      <c r="E16" s="251">
        <v>151</v>
      </c>
      <c r="F16" s="251">
        <v>151</v>
      </c>
      <c r="G16" s="135">
        <f t="shared" si="3"/>
        <v>39.2207792207792</v>
      </c>
      <c r="H16" s="136">
        <f>-0.0284637134778511*100</f>
        <v>-2.84637134778511</v>
      </c>
      <c r="I16" s="255" t="s">
        <v>115</v>
      </c>
      <c r="J16" s="252">
        <v>206</v>
      </c>
      <c r="K16" s="252">
        <v>214</v>
      </c>
      <c r="L16" s="253">
        <v>214</v>
      </c>
      <c r="M16" s="252">
        <v>250</v>
      </c>
      <c r="N16" s="252">
        <v>250</v>
      </c>
      <c r="O16" s="135">
        <f t="shared" si="6"/>
        <v>116.822429906542</v>
      </c>
      <c r="P16" s="193">
        <v>100.806451612903</v>
      </c>
      <c r="R16" s="194"/>
      <c r="S16" s="194"/>
    </row>
    <row r="17" spans="1:19" ht="23.25" customHeight="1">
      <c r="A17" s="255" t="s">
        <v>46</v>
      </c>
      <c r="B17" s="251"/>
      <c r="C17" s="251"/>
      <c r="D17" s="254"/>
      <c r="E17" s="251"/>
      <c r="F17" s="251"/>
      <c r="G17" s="135"/>
      <c r="H17" s="136"/>
      <c r="I17" s="255" t="s">
        <v>116</v>
      </c>
      <c r="J17" s="252">
        <v>14374</v>
      </c>
      <c r="K17" s="252">
        <v>43478</v>
      </c>
      <c r="L17" s="253">
        <v>43478</v>
      </c>
      <c r="M17" s="252">
        <v>33091</v>
      </c>
      <c r="N17" s="252">
        <v>33091</v>
      </c>
      <c r="O17" s="135">
        <f t="shared" si="6"/>
        <v>76.109756658539993</v>
      </c>
      <c r="P17" s="193">
        <v>355.93202108206901</v>
      </c>
      <c r="R17" s="194"/>
      <c r="S17" s="194"/>
    </row>
    <row r="18" spans="1:19" ht="23.25" customHeight="1">
      <c r="A18" s="255" t="s">
        <v>47</v>
      </c>
      <c r="B18" s="251">
        <v>525</v>
      </c>
      <c r="C18" s="251">
        <v>2870</v>
      </c>
      <c r="D18" s="254">
        <v>2870</v>
      </c>
      <c r="E18" s="251">
        <v>2875</v>
      </c>
      <c r="F18" s="251">
        <v>2875</v>
      </c>
      <c r="G18" s="135">
        <f t="shared" si="3"/>
        <v>100.174216027875</v>
      </c>
      <c r="H18" s="136">
        <f>6.01464435146443*100</f>
        <v>601.46443514644295</v>
      </c>
      <c r="I18" s="255" t="s">
        <v>117</v>
      </c>
      <c r="J18" s="252">
        <v>418</v>
      </c>
      <c r="K18" s="252">
        <v>1688</v>
      </c>
      <c r="L18" s="253">
        <v>1688</v>
      </c>
      <c r="M18" s="252">
        <v>1745</v>
      </c>
      <c r="N18" s="252">
        <v>1745</v>
      </c>
      <c r="O18" s="135">
        <f t="shared" si="6"/>
        <v>103.376777251185</v>
      </c>
      <c r="P18" s="193">
        <v>358.31622176591401</v>
      </c>
      <c r="R18" s="194"/>
      <c r="S18" s="194"/>
    </row>
    <row r="19" spans="1:19" ht="23.25" customHeight="1">
      <c r="A19" s="255" t="s">
        <v>48</v>
      </c>
      <c r="B19" s="251">
        <v>16000</v>
      </c>
      <c r="C19" s="251">
        <v>10627</v>
      </c>
      <c r="D19" s="254">
        <v>10627</v>
      </c>
      <c r="E19" s="251">
        <v>11947</v>
      </c>
      <c r="F19" s="251">
        <v>11947</v>
      </c>
      <c r="G19" s="135">
        <f t="shared" si="3"/>
        <v>112.421191305166</v>
      </c>
      <c r="H19" s="136">
        <f>0.749310085298545*100</f>
        <v>74.931008529854495</v>
      </c>
      <c r="I19" s="255" t="s">
        <v>118</v>
      </c>
      <c r="J19" s="252"/>
      <c r="K19" s="252"/>
      <c r="L19" s="253"/>
      <c r="M19" s="252"/>
      <c r="N19" s="252"/>
      <c r="O19" s="135"/>
      <c r="P19" s="193"/>
      <c r="R19" s="194"/>
      <c r="S19" s="194"/>
    </row>
    <row r="20" spans="1:19" ht="23.25" customHeight="1">
      <c r="A20" s="255" t="s">
        <v>49</v>
      </c>
      <c r="B20" s="251"/>
      <c r="C20" s="251"/>
      <c r="D20" s="254"/>
      <c r="E20" s="251"/>
      <c r="F20" s="251"/>
      <c r="G20" s="135"/>
      <c r="H20" s="136"/>
      <c r="I20" s="255" t="s">
        <v>119</v>
      </c>
      <c r="J20" s="252">
        <v>88560</v>
      </c>
      <c r="K20" s="252">
        <v>55856</v>
      </c>
      <c r="L20" s="253">
        <v>55856</v>
      </c>
      <c r="M20" s="252">
        <v>58575</v>
      </c>
      <c r="N20" s="252">
        <v>58575</v>
      </c>
      <c r="O20" s="135">
        <f>N20/L20*100</f>
        <v>104.867874534517</v>
      </c>
      <c r="P20" s="193">
        <v>122.32687327708599</v>
      </c>
      <c r="R20" s="194"/>
      <c r="S20" s="194"/>
    </row>
    <row r="21" spans="1:19" ht="23.25" customHeight="1">
      <c r="A21" s="255" t="s">
        <v>50</v>
      </c>
      <c r="B21" s="251">
        <v>120</v>
      </c>
      <c r="C21" s="251">
        <v>68</v>
      </c>
      <c r="D21" s="254">
        <v>68</v>
      </c>
      <c r="E21" s="251">
        <v>111</v>
      </c>
      <c r="F21" s="251">
        <v>111</v>
      </c>
      <c r="G21" s="135">
        <f t="shared" si="3"/>
        <v>163.23529411764699</v>
      </c>
      <c r="H21" s="136">
        <f>1.01834862385321*100</f>
        <v>101.834862385321</v>
      </c>
      <c r="I21" s="255" t="s">
        <v>120</v>
      </c>
      <c r="J21" s="252"/>
      <c r="K21" s="252"/>
      <c r="L21" s="253"/>
      <c r="M21" s="252"/>
      <c r="N21" s="252"/>
      <c r="O21" s="135"/>
      <c r="P21" s="193"/>
      <c r="R21" s="194"/>
      <c r="S21" s="194"/>
    </row>
    <row r="22" spans="1:19" ht="23.25" customHeight="1">
      <c r="A22" s="255" t="s">
        <v>51</v>
      </c>
      <c r="B22" s="249"/>
      <c r="C22" s="251">
        <v>0</v>
      </c>
      <c r="D22" s="254">
        <v>0</v>
      </c>
      <c r="E22" s="251"/>
      <c r="F22" s="251"/>
      <c r="G22" s="135"/>
      <c r="H22" s="136"/>
      <c r="I22" s="255" t="s">
        <v>121</v>
      </c>
      <c r="J22" s="252"/>
      <c r="K22" s="252"/>
      <c r="L22" s="253"/>
      <c r="M22" s="252"/>
      <c r="N22" s="252"/>
      <c r="O22" s="135"/>
      <c r="P22" s="193"/>
      <c r="R22" s="194"/>
      <c r="S22" s="194"/>
    </row>
    <row r="23" spans="1:19" ht="23.25" customHeight="1">
      <c r="A23" s="250" t="s">
        <v>52</v>
      </c>
      <c r="B23" s="251">
        <f t="shared" ref="B23:F23" si="7">SUM(B24:B30)</f>
        <v>654</v>
      </c>
      <c r="C23" s="251">
        <f t="shared" si="7"/>
        <v>48907</v>
      </c>
      <c r="D23" s="251">
        <f t="shared" si="7"/>
        <v>48907</v>
      </c>
      <c r="E23" s="251">
        <f t="shared" si="7"/>
        <v>5135</v>
      </c>
      <c r="F23" s="251">
        <f t="shared" si="7"/>
        <v>5135</v>
      </c>
      <c r="G23" s="135">
        <f t="shared" si="3"/>
        <v>10.499519496186601</v>
      </c>
      <c r="H23" s="136">
        <f>8.2556270096463*100</f>
        <v>825.56270096463004</v>
      </c>
      <c r="I23" s="255" t="s">
        <v>122</v>
      </c>
      <c r="J23" s="252"/>
      <c r="K23" s="252"/>
      <c r="L23" s="253"/>
      <c r="M23" s="252"/>
      <c r="N23" s="252"/>
      <c r="O23" s="135"/>
      <c r="P23" s="193"/>
      <c r="R23" s="194"/>
      <c r="S23" s="194"/>
    </row>
    <row r="24" spans="1:19" ht="23.25" customHeight="1">
      <c r="A24" s="250" t="s">
        <v>53</v>
      </c>
      <c r="B24" s="251"/>
      <c r="C24" s="251"/>
      <c r="D24" s="254"/>
      <c r="E24" s="251"/>
      <c r="F24" s="251"/>
      <c r="G24" s="135"/>
      <c r="H24" s="136"/>
      <c r="I24" s="255" t="s">
        <v>123</v>
      </c>
      <c r="J24" s="252"/>
      <c r="K24" s="252"/>
      <c r="L24" s="253"/>
      <c r="M24" s="252"/>
      <c r="N24" s="252"/>
      <c r="O24" s="135"/>
      <c r="P24" s="193"/>
      <c r="R24" s="194"/>
      <c r="S24" s="194"/>
    </row>
    <row r="25" spans="1:19" ht="23.25" customHeight="1">
      <c r="A25" s="250" t="s">
        <v>54</v>
      </c>
      <c r="B25" s="251">
        <v>29</v>
      </c>
      <c r="C25" s="251">
        <v>2999</v>
      </c>
      <c r="D25" s="254">
        <v>2999</v>
      </c>
      <c r="E25" s="251">
        <v>3065</v>
      </c>
      <c r="F25" s="251">
        <v>3065</v>
      </c>
      <c r="G25" s="135">
        <f t="shared" si="3"/>
        <v>102.200733577859</v>
      </c>
      <c r="H25" s="136">
        <f>109.464285714286*100</f>
        <v>10946.4285714286</v>
      </c>
      <c r="I25" s="255" t="s">
        <v>124</v>
      </c>
      <c r="J25" s="252">
        <v>2334</v>
      </c>
      <c r="K25" s="252">
        <v>2346</v>
      </c>
      <c r="L25" s="253">
        <v>2346</v>
      </c>
      <c r="M25" s="252">
        <v>2343</v>
      </c>
      <c r="N25" s="252">
        <v>2343</v>
      </c>
      <c r="O25" s="135">
        <f>N25/L25*100</f>
        <v>99.872122762148294</v>
      </c>
      <c r="P25" s="193">
        <v>1464.375</v>
      </c>
      <c r="R25" s="194"/>
      <c r="S25" s="194"/>
    </row>
    <row r="26" spans="1:19" ht="23.25" customHeight="1">
      <c r="A26" s="250" t="s">
        <v>55</v>
      </c>
      <c r="B26" s="251"/>
      <c r="C26" s="251">
        <v>2</v>
      </c>
      <c r="D26" s="254">
        <v>2</v>
      </c>
      <c r="E26" s="251">
        <v>11</v>
      </c>
      <c r="F26" s="251">
        <v>11</v>
      </c>
      <c r="G26" s="135"/>
      <c r="H26" s="136"/>
      <c r="I26" s="255" t="s">
        <v>125</v>
      </c>
      <c r="J26" s="252"/>
      <c r="K26" s="252"/>
      <c r="L26" s="253"/>
      <c r="M26" s="252"/>
      <c r="N26" s="252"/>
      <c r="O26" s="135"/>
      <c r="P26" s="193"/>
      <c r="R26" s="194"/>
      <c r="S26" s="194"/>
    </row>
    <row r="27" spans="1:19" ht="23.25" customHeight="1">
      <c r="A27" s="256" t="s">
        <v>56</v>
      </c>
      <c r="B27" s="251">
        <v>625</v>
      </c>
      <c r="C27" s="251">
        <v>45905</v>
      </c>
      <c r="D27" s="254">
        <v>45905</v>
      </c>
      <c r="E27" s="251">
        <v>2059</v>
      </c>
      <c r="F27" s="251">
        <v>2059</v>
      </c>
      <c r="G27" s="135">
        <f t="shared" si="3"/>
        <v>4.4853501797189796</v>
      </c>
      <c r="H27" s="136">
        <f>3.46632996632997*100</f>
        <v>346.63299663299699</v>
      </c>
      <c r="I27" s="255" t="s">
        <v>126</v>
      </c>
      <c r="J27" s="252"/>
      <c r="K27" s="252"/>
      <c r="L27" s="253"/>
      <c r="M27" s="252"/>
      <c r="N27" s="252"/>
      <c r="O27" s="135"/>
      <c r="P27" s="193"/>
      <c r="R27" s="194"/>
      <c r="S27" s="194"/>
    </row>
    <row r="28" spans="1:19" ht="23.25" customHeight="1">
      <c r="A28" s="186" t="s">
        <v>57</v>
      </c>
      <c r="B28" s="251"/>
      <c r="C28" s="251">
        <v>0</v>
      </c>
      <c r="D28" s="254">
        <v>0</v>
      </c>
      <c r="E28" s="251"/>
      <c r="F28" s="251"/>
      <c r="G28" s="135"/>
      <c r="H28" s="136"/>
      <c r="I28" s="255" t="s">
        <v>127</v>
      </c>
      <c r="J28" s="252">
        <v>1300</v>
      </c>
      <c r="K28" s="252">
        <v>1300</v>
      </c>
      <c r="L28" s="253">
        <v>1300</v>
      </c>
      <c r="M28" s="252"/>
      <c r="N28" s="252"/>
      <c r="O28" s="135"/>
      <c r="P28" s="193"/>
      <c r="R28" s="194"/>
      <c r="S28" s="194"/>
    </row>
    <row r="29" spans="1:19" ht="23.25" customHeight="1">
      <c r="A29" s="186" t="s">
        <v>58</v>
      </c>
      <c r="B29" s="251"/>
      <c r="C29" s="251">
        <v>0</v>
      </c>
      <c r="D29" s="254">
        <v>0</v>
      </c>
      <c r="E29" s="251"/>
      <c r="F29" s="251"/>
      <c r="G29" s="135"/>
      <c r="H29" s="136"/>
      <c r="I29" s="255" t="s">
        <v>128</v>
      </c>
      <c r="J29" s="252"/>
      <c r="K29" s="252"/>
      <c r="L29" s="253"/>
      <c r="M29" s="252"/>
      <c r="N29" s="252"/>
      <c r="O29" s="135"/>
      <c r="P29" s="193"/>
      <c r="R29" s="194"/>
      <c r="S29" s="194"/>
    </row>
    <row r="30" spans="1:19" ht="23.25" customHeight="1">
      <c r="A30" s="186" t="s">
        <v>59</v>
      </c>
      <c r="B30" s="251"/>
      <c r="C30" s="251">
        <v>1</v>
      </c>
      <c r="D30" s="254">
        <v>1</v>
      </c>
      <c r="E30" s="251"/>
      <c r="F30" s="251"/>
      <c r="G30" s="135">
        <f t="shared" si="3"/>
        <v>0</v>
      </c>
      <c r="H30" s="136"/>
      <c r="I30" s="255" t="s">
        <v>129</v>
      </c>
      <c r="J30" s="252"/>
      <c r="K30" s="252"/>
      <c r="L30" s="253"/>
      <c r="M30" s="252"/>
      <c r="N30" s="252"/>
      <c r="O30" s="135"/>
      <c r="P30" s="193"/>
      <c r="R30" s="194"/>
      <c r="S30" s="194"/>
    </row>
    <row r="31" spans="1:19" ht="23.25" customHeight="1">
      <c r="A31" s="186"/>
      <c r="B31" s="190"/>
      <c r="C31" s="251"/>
      <c r="D31" s="254"/>
      <c r="E31" s="251"/>
      <c r="F31" s="251"/>
      <c r="G31" s="190"/>
      <c r="H31" s="136"/>
      <c r="I31" s="255" t="s">
        <v>130</v>
      </c>
      <c r="J31" s="99"/>
      <c r="K31" s="99"/>
      <c r="L31" s="253"/>
      <c r="M31" s="99"/>
      <c r="N31" s="99"/>
      <c r="O31" s="135"/>
      <c r="P31" s="193"/>
      <c r="R31" s="194"/>
      <c r="S31" s="194"/>
    </row>
    <row r="32" spans="1:19" ht="23.25" customHeight="1">
      <c r="A32" s="257" t="s">
        <v>131</v>
      </c>
      <c r="B32" s="187">
        <f t="shared" ref="B32:F32" si="8">SUM(B33:B38,B41)</f>
        <v>62377</v>
      </c>
      <c r="C32" s="187">
        <f t="shared" si="8"/>
        <v>15289</v>
      </c>
      <c r="D32" s="187">
        <f t="shared" si="8"/>
        <v>15289</v>
      </c>
      <c r="E32" s="187">
        <f t="shared" si="8"/>
        <v>48785</v>
      </c>
      <c r="F32" s="187">
        <f t="shared" si="8"/>
        <v>48785</v>
      </c>
      <c r="G32" s="258" t="s">
        <v>103</v>
      </c>
      <c r="H32" s="133"/>
      <c r="I32" s="274" t="s">
        <v>132</v>
      </c>
      <c r="J32" s="98">
        <f>J33+J34+J35+J38+J39+J43</f>
        <v>12295</v>
      </c>
      <c r="K32" s="98">
        <v>18295</v>
      </c>
      <c r="L32" s="259">
        <v>18295</v>
      </c>
      <c r="M32" s="98">
        <f>M33+M34+M35+M38+M39+M41</f>
        <v>17226</v>
      </c>
      <c r="N32" s="98">
        <f>N33+N34+N35+N38+N39+N41</f>
        <v>17226</v>
      </c>
      <c r="O32" s="245" t="s">
        <v>103</v>
      </c>
      <c r="P32" s="273" t="s">
        <v>103</v>
      </c>
      <c r="R32" s="194"/>
      <c r="S32" s="194"/>
    </row>
    <row r="33" spans="1:19" ht="23.25" customHeight="1">
      <c r="A33" s="260" t="s">
        <v>133</v>
      </c>
      <c r="B33" s="190">
        <v>4451</v>
      </c>
      <c r="C33" s="190">
        <v>8146</v>
      </c>
      <c r="D33" s="190">
        <v>8146</v>
      </c>
      <c r="E33" s="190">
        <v>20643</v>
      </c>
      <c r="F33" s="190">
        <v>20643</v>
      </c>
      <c r="G33" s="245" t="s">
        <v>103</v>
      </c>
      <c r="H33" s="136"/>
      <c r="I33" s="260" t="s">
        <v>134</v>
      </c>
      <c r="J33" s="99">
        <v>12295</v>
      </c>
      <c r="K33" s="99">
        <v>18295</v>
      </c>
      <c r="L33" s="261">
        <v>18295</v>
      </c>
      <c r="M33" s="99">
        <v>14077</v>
      </c>
      <c r="N33" s="99">
        <v>14077</v>
      </c>
      <c r="O33" s="245" t="s">
        <v>103</v>
      </c>
      <c r="P33" s="273" t="s">
        <v>103</v>
      </c>
      <c r="R33" s="194"/>
      <c r="S33" s="194"/>
    </row>
    <row r="34" spans="1:19" s="181" customFormat="1" ht="27" customHeight="1">
      <c r="A34" s="189" t="s">
        <v>135</v>
      </c>
      <c r="B34" s="188"/>
      <c r="C34" s="188"/>
      <c r="D34" s="188"/>
      <c r="E34" s="188"/>
      <c r="F34" s="188"/>
      <c r="G34" s="262" t="s">
        <v>103</v>
      </c>
      <c r="H34" s="263"/>
      <c r="I34" s="275" t="s">
        <v>136</v>
      </c>
      <c r="J34" s="190"/>
      <c r="K34" s="190"/>
      <c r="L34" s="190"/>
      <c r="M34" s="190"/>
      <c r="N34" s="190"/>
      <c r="O34" s="245" t="s">
        <v>103</v>
      </c>
      <c r="P34" s="273" t="s">
        <v>103</v>
      </c>
      <c r="R34" s="195"/>
      <c r="S34" s="195"/>
    </row>
    <row r="35" spans="1:19" s="181" customFormat="1" ht="27" customHeight="1">
      <c r="A35" s="189" t="s">
        <v>137</v>
      </c>
      <c r="B35" s="188"/>
      <c r="C35" s="188"/>
      <c r="D35" s="188"/>
      <c r="E35" s="188"/>
      <c r="F35" s="188"/>
      <c r="G35" s="262" t="s">
        <v>103</v>
      </c>
      <c r="H35" s="263"/>
      <c r="I35" s="275" t="s">
        <v>138</v>
      </c>
      <c r="J35" s="190"/>
      <c r="K35" s="190"/>
      <c r="L35" s="190"/>
      <c r="M35" s="190"/>
      <c r="N35" s="190"/>
      <c r="O35" s="245" t="s">
        <v>103</v>
      </c>
      <c r="P35" s="273" t="s">
        <v>103</v>
      </c>
      <c r="R35" s="195"/>
      <c r="S35" s="195"/>
    </row>
    <row r="36" spans="1:19" s="181" customFormat="1" ht="27" customHeight="1">
      <c r="A36" s="189" t="s">
        <v>139</v>
      </c>
      <c r="B36" s="188"/>
      <c r="C36" s="188"/>
      <c r="D36" s="188"/>
      <c r="E36" s="188"/>
      <c r="F36" s="188"/>
      <c r="G36" s="262" t="s">
        <v>103</v>
      </c>
      <c r="H36" s="263"/>
      <c r="I36" s="276" t="s">
        <v>140</v>
      </c>
      <c r="J36" s="190"/>
      <c r="K36" s="190"/>
      <c r="L36" s="190"/>
      <c r="M36" s="190"/>
      <c r="N36" s="190"/>
      <c r="O36" s="245" t="s">
        <v>103</v>
      </c>
      <c r="P36" s="273" t="s">
        <v>103</v>
      </c>
      <c r="R36" s="195"/>
      <c r="S36" s="195"/>
    </row>
    <row r="37" spans="1:19" s="181" customFormat="1" ht="27" customHeight="1">
      <c r="A37" s="189" t="s">
        <v>141</v>
      </c>
      <c r="B37" s="188">
        <v>50839</v>
      </c>
      <c r="C37" s="190">
        <v>56</v>
      </c>
      <c r="D37" s="188">
        <v>56</v>
      </c>
      <c r="E37" s="188">
        <v>21056</v>
      </c>
      <c r="F37" s="188">
        <v>21056</v>
      </c>
      <c r="G37" s="262" t="s">
        <v>103</v>
      </c>
      <c r="H37" s="263"/>
      <c r="I37" s="276" t="s">
        <v>142</v>
      </c>
      <c r="J37" s="190"/>
      <c r="K37" s="190"/>
      <c r="L37" s="190"/>
      <c r="M37" s="190"/>
      <c r="N37" s="190"/>
      <c r="O37" s="245" t="s">
        <v>103</v>
      </c>
      <c r="P37" s="273" t="s">
        <v>103</v>
      </c>
      <c r="R37" s="195"/>
      <c r="S37" s="195"/>
    </row>
    <row r="38" spans="1:19" s="181" customFormat="1" ht="27" customHeight="1">
      <c r="A38" s="189" t="s">
        <v>143</v>
      </c>
      <c r="B38" s="188"/>
      <c r="C38" s="188"/>
      <c r="D38" s="188"/>
      <c r="E38" s="188"/>
      <c r="F38" s="188"/>
      <c r="G38" s="262" t="s">
        <v>103</v>
      </c>
      <c r="H38" s="263"/>
      <c r="I38" s="276" t="s">
        <v>144</v>
      </c>
      <c r="J38" s="264"/>
      <c r="K38" s="190"/>
      <c r="L38" s="190"/>
      <c r="M38" s="190"/>
      <c r="N38" s="190"/>
      <c r="O38" s="245" t="s">
        <v>103</v>
      </c>
      <c r="P38" s="273" t="s">
        <v>103</v>
      </c>
      <c r="R38" s="195"/>
      <c r="S38" s="195"/>
    </row>
    <row r="39" spans="1:19" ht="23.25" customHeight="1">
      <c r="A39" s="189" t="s">
        <v>145</v>
      </c>
      <c r="B39" s="190"/>
      <c r="C39" s="190"/>
      <c r="D39" s="190"/>
      <c r="E39" s="190"/>
      <c r="F39" s="190"/>
      <c r="G39" s="245" t="s">
        <v>103</v>
      </c>
      <c r="H39" s="136"/>
      <c r="I39" s="276" t="s">
        <v>146</v>
      </c>
      <c r="J39" s="265"/>
      <c r="K39" s="190"/>
      <c r="L39" s="190"/>
      <c r="M39" s="190"/>
      <c r="N39" s="190"/>
      <c r="O39" s="245" t="s">
        <v>103</v>
      </c>
      <c r="P39" s="273" t="s">
        <v>103</v>
      </c>
      <c r="R39" s="194"/>
      <c r="S39" s="194"/>
    </row>
    <row r="40" spans="1:19" ht="23.25" customHeight="1">
      <c r="A40" s="189" t="s">
        <v>147</v>
      </c>
      <c r="B40" s="190"/>
      <c r="C40" s="190"/>
      <c r="D40" s="190"/>
      <c r="E40" s="190"/>
      <c r="F40" s="190"/>
      <c r="G40" s="245" t="s">
        <v>103</v>
      </c>
      <c r="H40" s="136"/>
      <c r="I40" s="260" t="s">
        <v>148</v>
      </c>
      <c r="J40" s="266"/>
      <c r="K40" s="190"/>
      <c r="L40" s="203"/>
      <c r="M40" s="203"/>
      <c r="N40" s="203"/>
      <c r="O40" s="245" t="s">
        <v>103</v>
      </c>
      <c r="P40" s="273" t="s">
        <v>103</v>
      </c>
      <c r="R40" s="194"/>
      <c r="S40" s="194"/>
    </row>
    <row r="41" spans="1:19" ht="23.25" customHeight="1" thickBot="1">
      <c r="A41" s="267" t="s">
        <v>149</v>
      </c>
      <c r="B41" s="191">
        <v>7087</v>
      </c>
      <c r="C41" s="191">
        <v>7087</v>
      </c>
      <c r="D41" s="191">
        <v>7087</v>
      </c>
      <c r="E41" s="191">
        <v>7086</v>
      </c>
      <c r="F41" s="191">
        <v>7086</v>
      </c>
      <c r="G41" s="268" t="s">
        <v>103</v>
      </c>
      <c r="H41" s="269"/>
      <c r="I41" s="267" t="s">
        <v>150</v>
      </c>
      <c r="J41" s="270"/>
      <c r="K41" s="270"/>
      <c r="L41" s="271"/>
      <c r="M41" s="272">
        <v>3149</v>
      </c>
      <c r="N41" s="272">
        <v>3149</v>
      </c>
      <c r="O41" s="268" t="s">
        <v>103</v>
      </c>
      <c r="P41" s="277" t="s">
        <v>103</v>
      </c>
      <c r="R41" s="194"/>
      <c r="S41" s="194"/>
    </row>
    <row r="42" spans="1:19" ht="23.25" customHeight="1">
      <c r="R42" s="194"/>
      <c r="S42" s="194"/>
    </row>
    <row r="43" spans="1:19">
      <c r="R43" s="194"/>
      <c r="S43" s="194"/>
    </row>
    <row r="44" spans="1:19">
      <c r="B44" t="s">
        <v>151</v>
      </c>
      <c r="I44" s="110"/>
    </row>
  </sheetData>
  <mergeCells count="2">
    <mergeCell ref="A2:P2"/>
    <mergeCell ref="O3:P3"/>
  </mergeCells>
  <phoneticPr fontId="69" type="noConversion"/>
  <printOptions horizontalCentered="1"/>
  <pageMargins left="0.19685039370078741" right="0.19685039370078741" top="0.74803149606299213" bottom="0.59055118110236227" header="0.31496062992125984" footer="0.31496062992125984"/>
  <pageSetup paperSize="9" scale="50" orientation="landscape" verticalDpi="300"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dimension ref="A1:D3"/>
  <sheetViews>
    <sheetView zoomScale="90" zoomScaleNormal="90" workbookViewId="0">
      <selection activeCell="A2" sqref="A2:A3"/>
    </sheetView>
  </sheetViews>
  <sheetFormatPr defaultColWidth="9" defaultRowHeight="13.5"/>
  <cols>
    <col min="1" max="1" width="104" customWidth="1"/>
  </cols>
  <sheetData>
    <row r="1" spans="1:4" ht="62.25" customHeight="1">
      <c r="A1" s="237" t="s">
        <v>612</v>
      </c>
      <c r="B1" s="180"/>
      <c r="C1" s="180"/>
      <c r="D1" s="180"/>
    </row>
    <row r="2" spans="1:4" ht="351.75" customHeight="1">
      <c r="A2" s="381" t="s">
        <v>618</v>
      </c>
    </row>
    <row r="3" spans="1:4" ht="120" customHeight="1">
      <c r="A3" s="381"/>
    </row>
  </sheetData>
  <mergeCells count="1">
    <mergeCell ref="A2:A3"/>
  </mergeCells>
  <phoneticPr fontId="69" type="noConversion"/>
  <printOptions horizontalCentered="1"/>
  <pageMargins left="0.59055118110236227" right="0.59055118110236227" top="0.74803149606299213" bottom="0.59055118110236227" header="0.31496062992125984" footer="0.31496062992125984"/>
  <pageSetup paperSize="9" scale="92" orientation="portrait" verticalDpi="300"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0000"/>
  </sheetPr>
  <dimension ref="A1:B87"/>
  <sheetViews>
    <sheetView topLeftCell="A7" workbookViewId="0">
      <selection activeCell="A10" sqref="A10"/>
    </sheetView>
  </sheetViews>
  <sheetFormatPr defaultColWidth="9" defaultRowHeight="13.5"/>
  <cols>
    <col min="1" max="1" width="58.5" customWidth="1"/>
    <col min="2" max="2" width="29.25" style="1" customWidth="1"/>
  </cols>
  <sheetData>
    <row r="1" spans="1:2">
      <c r="A1" t="s">
        <v>152</v>
      </c>
    </row>
    <row r="2" spans="1:2" ht="51" customHeight="1">
      <c r="A2" s="382" t="s">
        <v>153</v>
      </c>
      <c r="B2" s="383"/>
    </row>
    <row r="3" spans="1:2" ht="21.75" customHeight="1">
      <c r="A3" s="384" t="s">
        <v>154</v>
      </c>
      <c r="B3" s="385"/>
    </row>
    <row r="4" spans="1:2">
      <c r="B4" s="171" t="s">
        <v>30</v>
      </c>
    </row>
    <row r="5" spans="1:2" ht="27" customHeight="1">
      <c r="A5" s="23" t="s">
        <v>155</v>
      </c>
      <c r="B5" s="172" t="s">
        <v>98</v>
      </c>
    </row>
    <row r="6" spans="1:2" ht="17.25" customHeight="1">
      <c r="A6" s="129" t="s">
        <v>105</v>
      </c>
      <c r="B6" s="238">
        <v>118417</v>
      </c>
    </row>
    <row r="7" spans="1:2">
      <c r="A7" s="129" t="s">
        <v>156</v>
      </c>
      <c r="B7" s="130">
        <v>12600</v>
      </c>
    </row>
    <row r="8" spans="1:2">
      <c r="A8" s="129" t="s">
        <v>157</v>
      </c>
      <c r="B8" s="177">
        <v>25</v>
      </c>
    </row>
    <row r="9" spans="1:2">
      <c r="A9" s="131" t="s">
        <v>158</v>
      </c>
      <c r="B9" s="130">
        <v>25</v>
      </c>
    </row>
    <row r="10" spans="1:2">
      <c r="A10" s="129" t="s">
        <v>159</v>
      </c>
      <c r="B10" s="130">
        <v>12432</v>
      </c>
    </row>
    <row r="11" spans="1:2">
      <c r="A11" s="131" t="s">
        <v>158</v>
      </c>
      <c r="B11" s="130">
        <v>1448</v>
      </c>
    </row>
    <row r="12" spans="1:2">
      <c r="A12" s="131" t="s">
        <v>160</v>
      </c>
      <c r="B12" s="130">
        <v>10715</v>
      </c>
    </row>
    <row r="13" spans="1:2">
      <c r="A13" s="131" t="s">
        <v>161</v>
      </c>
      <c r="B13" s="130">
        <v>127</v>
      </c>
    </row>
    <row r="14" spans="1:2">
      <c r="A14" s="131" t="s">
        <v>162</v>
      </c>
      <c r="B14" s="130">
        <v>142</v>
      </c>
    </row>
    <row r="15" spans="1:2">
      <c r="A15" s="129" t="s">
        <v>163</v>
      </c>
      <c r="B15" s="130">
        <v>143</v>
      </c>
    </row>
    <row r="16" spans="1:2">
      <c r="A16" s="131" t="s">
        <v>158</v>
      </c>
      <c r="B16" s="130">
        <v>143</v>
      </c>
    </row>
    <row r="17" spans="1:2">
      <c r="A17" s="129" t="s">
        <v>164</v>
      </c>
      <c r="B17" s="177">
        <v>3</v>
      </c>
    </row>
    <row r="18" spans="1:2">
      <c r="A18" s="129" t="s">
        <v>165</v>
      </c>
      <c r="B18" s="130">
        <v>3</v>
      </c>
    </row>
    <row r="19" spans="1:2">
      <c r="A19" s="131" t="s">
        <v>166</v>
      </c>
      <c r="B19" s="130">
        <v>3</v>
      </c>
    </row>
    <row r="20" spans="1:2">
      <c r="A20" s="129" t="s">
        <v>167</v>
      </c>
      <c r="B20" s="130">
        <v>596</v>
      </c>
    </row>
    <row r="21" spans="1:2">
      <c r="A21" s="129" t="s">
        <v>168</v>
      </c>
      <c r="B21" s="130">
        <v>596</v>
      </c>
    </row>
    <row r="22" spans="1:2">
      <c r="A22" s="131" t="s">
        <v>169</v>
      </c>
      <c r="B22" s="130">
        <v>596</v>
      </c>
    </row>
    <row r="23" spans="1:2">
      <c r="A23" s="129" t="s">
        <v>170</v>
      </c>
      <c r="B23" s="130">
        <v>7657</v>
      </c>
    </row>
    <row r="24" spans="1:2">
      <c r="A24" s="129" t="s">
        <v>171</v>
      </c>
      <c r="B24" s="130">
        <v>2</v>
      </c>
    </row>
    <row r="25" spans="1:2">
      <c r="A25" s="131" t="s">
        <v>172</v>
      </c>
      <c r="B25" s="130">
        <v>2</v>
      </c>
    </row>
    <row r="26" spans="1:2">
      <c r="A26" s="129" t="s">
        <v>173</v>
      </c>
      <c r="B26" s="130">
        <v>7655</v>
      </c>
    </row>
    <row r="27" spans="1:2">
      <c r="A27" s="131" t="s">
        <v>174</v>
      </c>
      <c r="B27" s="130">
        <v>7655</v>
      </c>
    </row>
    <row r="28" spans="1:2">
      <c r="A28" s="129" t="s">
        <v>175</v>
      </c>
      <c r="B28" s="130">
        <v>282</v>
      </c>
    </row>
    <row r="29" spans="1:2">
      <c r="A29" s="129" t="s">
        <v>176</v>
      </c>
      <c r="B29" s="130">
        <v>282</v>
      </c>
    </row>
    <row r="30" spans="1:2">
      <c r="A30" s="131" t="s">
        <v>177</v>
      </c>
      <c r="B30" s="130">
        <v>282</v>
      </c>
    </row>
    <row r="31" spans="1:2">
      <c r="A31" s="129" t="s">
        <v>178</v>
      </c>
      <c r="B31" s="130">
        <v>810</v>
      </c>
    </row>
    <row r="32" spans="1:2">
      <c r="A32" s="129" t="s">
        <v>179</v>
      </c>
      <c r="B32" s="130">
        <v>290</v>
      </c>
    </row>
    <row r="33" spans="1:2">
      <c r="A33" s="131" t="s">
        <v>180</v>
      </c>
      <c r="B33" s="130">
        <v>290</v>
      </c>
    </row>
    <row r="34" spans="1:2">
      <c r="A34" s="129" t="s">
        <v>181</v>
      </c>
      <c r="B34" s="130">
        <v>429</v>
      </c>
    </row>
    <row r="35" spans="1:2">
      <c r="A35" s="131" t="s">
        <v>182</v>
      </c>
      <c r="B35" s="130">
        <v>269</v>
      </c>
    </row>
    <row r="36" spans="1:2">
      <c r="A36" s="131" t="s">
        <v>183</v>
      </c>
      <c r="B36" s="130">
        <v>139</v>
      </c>
    </row>
    <row r="37" spans="1:2">
      <c r="A37" s="131" t="s">
        <v>184</v>
      </c>
      <c r="B37" s="130">
        <v>21</v>
      </c>
    </row>
    <row r="38" spans="1:2">
      <c r="A38" s="129" t="s">
        <v>185</v>
      </c>
      <c r="B38" s="130">
        <v>35</v>
      </c>
    </row>
    <row r="39" spans="1:2">
      <c r="A39" s="131" t="s">
        <v>186</v>
      </c>
      <c r="B39" s="130">
        <v>35</v>
      </c>
    </row>
    <row r="40" spans="1:2">
      <c r="A40" s="129" t="s">
        <v>187</v>
      </c>
      <c r="B40" s="130">
        <v>52</v>
      </c>
    </row>
    <row r="41" spans="1:2">
      <c r="A41" s="131" t="s">
        <v>162</v>
      </c>
      <c r="B41" s="130">
        <v>41</v>
      </c>
    </row>
    <row r="42" spans="1:2">
      <c r="A42" s="131" t="s">
        <v>188</v>
      </c>
      <c r="B42" s="130">
        <v>11</v>
      </c>
    </row>
    <row r="43" spans="1:2">
      <c r="A43" s="129" t="s">
        <v>189</v>
      </c>
      <c r="B43" s="130">
        <v>4</v>
      </c>
    </row>
    <row r="44" spans="1:2">
      <c r="A44" s="131" t="s">
        <v>190</v>
      </c>
      <c r="B44" s="130">
        <v>4</v>
      </c>
    </row>
    <row r="45" spans="1:2">
      <c r="A45" s="129" t="s">
        <v>191</v>
      </c>
      <c r="B45" s="130">
        <v>465</v>
      </c>
    </row>
    <row r="46" spans="1:2">
      <c r="A46" s="129" t="s">
        <v>192</v>
      </c>
      <c r="B46" s="130">
        <v>273</v>
      </c>
    </row>
    <row r="47" spans="1:2">
      <c r="A47" s="131" t="s">
        <v>193</v>
      </c>
      <c r="B47" s="130">
        <v>273</v>
      </c>
    </row>
    <row r="48" spans="1:2">
      <c r="A48" s="129" t="s">
        <v>194</v>
      </c>
      <c r="B48" s="130">
        <v>192</v>
      </c>
    </row>
    <row r="49" spans="1:2">
      <c r="A49" s="131" t="s">
        <v>195</v>
      </c>
      <c r="B49" s="130">
        <v>91</v>
      </c>
    </row>
    <row r="50" spans="1:2">
      <c r="A50" s="131" t="s">
        <v>196</v>
      </c>
      <c r="B50" s="130">
        <v>98</v>
      </c>
    </row>
    <row r="51" spans="1:2">
      <c r="A51" s="131" t="s">
        <v>197</v>
      </c>
      <c r="B51" s="130">
        <v>3</v>
      </c>
    </row>
    <row r="52" spans="1:2">
      <c r="A52" s="129" t="s">
        <v>198</v>
      </c>
      <c r="B52" s="130">
        <v>250</v>
      </c>
    </row>
    <row r="53" spans="1:2">
      <c r="A53" s="129" t="s">
        <v>199</v>
      </c>
      <c r="B53" s="130">
        <v>250</v>
      </c>
    </row>
    <row r="54" spans="1:2">
      <c r="A54" s="131" t="s">
        <v>200</v>
      </c>
      <c r="B54" s="130">
        <v>250</v>
      </c>
    </row>
    <row r="55" spans="1:2">
      <c r="A55" s="129" t="s">
        <v>201</v>
      </c>
      <c r="B55" s="130">
        <v>33091</v>
      </c>
    </row>
    <row r="56" spans="1:2">
      <c r="A56" s="129" t="s">
        <v>202</v>
      </c>
      <c r="B56" s="130">
        <v>802</v>
      </c>
    </row>
    <row r="57" spans="1:2">
      <c r="A57" s="131" t="s">
        <v>203</v>
      </c>
      <c r="B57" s="130">
        <v>463</v>
      </c>
    </row>
    <row r="58" spans="1:2">
      <c r="A58" s="131" t="s">
        <v>204</v>
      </c>
      <c r="B58" s="130">
        <v>339</v>
      </c>
    </row>
    <row r="59" spans="1:2">
      <c r="A59" s="129" t="s">
        <v>205</v>
      </c>
      <c r="B59" s="130">
        <v>3205</v>
      </c>
    </row>
    <row r="60" spans="1:2">
      <c r="A60" s="131" t="s">
        <v>206</v>
      </c>
      <c r="B60" s="130">
        <v>3205</v>
      </c>
    </row>
    <row r="61" spans="1:2">
      <c r="A61" s="129" t="s">
        <v>207</v>
      </c>
      <c r="B61" s="130">
        <v>29084</v>
      </c>
    </row>
    <row r="62" spans="1:2">
      <c r="A62" s="131" t="s">
        <v>208</v>
      </c>
      <c r="B62" s="130">
        <v>28109</v>
      </c>
    </row>
    <row r="63" spans="1:2">
      <c r="A63" s="131" t="s">
        <v>209</v>
      </c>
      <c r="B63" s="130">
        <v>975</v>
      </c>
    </row>
    <row r="64" spans="1:2">
      <c r="A64" s="129" t="s">
        <v>210</v>
      </c>
      <c r="B64" s="130">
        <v>1745</v>
      </c>
    </row>
    <row r="65" spans="1:2">
      <c r="A65" s="129" t="s">
        <v>211</v>
      </c>
      <c r="B65" s="130">
        <v>448</v>
      </c>
    </row>
    <row r="66" spans="1:2">
      <c r="A66" s="131" t="s">
        <v>162</v>
      </c>
      <c r="B66" s="130">
        <v>420</v>
      </c>
    </row>
    <row r="67" spans="1:2">
      <c r="A67" s="131" t="s">
        <v>212</v>
      </c>
      <c r="B67" s="130">
        <v>15</v>
      </c>
    </row>
    <row r="68" spans="1:2">
      <c r="A68" s="131" t="s">
        <v>213</v>
      </c>
      <c r="B68" s="130">
        <v>13</v>
      </c>
    </row>
    <row r="69" spans="1:2">
      <c r="A69" s="129" t="s">
        <v>214</v>
      </c>
      <c r="B69" s="130">
        <v>17</v>
      </c>
    </row>
    <row r="70" spans="1:2">
      <c r="A70" s="131" t="s">
        <v>215</v>
      </c>
      <c r="B70" s="130">
        <v>17</v>
      </c>
    </row>
    <row r="71" spans="1:2">
      <c r="A71" s="129" t="s">
        <v>216</v>
      </c>
      <c r="B71" s="130">
        <v>14</v>
      </c>
    </row>
    <row r="72" spans="1:2">
      <c r="A72" s="131" t="s">
        <v>217</v>
      </c>
      <c r="B72" s="130">
        <v>14</v>
      </c>
    </row>
    <row r="73" spans="1:2">
      <c r="A73" s="129" t="s">
        <v>218</v>
      </c>
      <c r="B73" s="130">
        <v>4</v>
      </c>
    </row>
    <row r="74" spans="1:2">
      <c r="A74" s="131" t="s">
        <v>219</v>
      </c>
      <c r="B74" s="130">
        <v>4</v>
      </c>
    </row>
    <row r="75" spans="1:2">
      <c r="A75" s="129" t="s">
        <v>220</v>
      </c>
      <c r="B75" s="130">
        <v>1262</v>
      </c>
    </row>
    <row r="76" spans="1:2">
      <c r="A76" s="131" t="s">
        <v>221</v>
      </c>
      <c r="B76" s="130">
        <v>1262</v>
      </c>
    </row>
    <row r="77" spans="1:2">
      <c r="A77" s="129" t="s">
        <v>222</v>
      </c>
      <c r="B77" s="130">
        <v>58575</v>
      </c>
    </row>
    <row r="78" spans="1:2">
      <c r="A78" s="129" t="s">
        <v>223</v>
      </c>
      <c r="B78" s="130">
        <v>915</v>
      </c>
    </row>
    <row r="79" spans="1:2">
      <c r="A79" s="131" t="s">
        <v>224</v>
      </c>
      <c r="B79" s="130">
        <v>915</v>
      </c>
    </row>
    <row r="80" spans="1:2">
      <c r="A80" s="129" t="s">
        <v>225</v>
      </c>
      <c r="B80" s="130">
        <v>57660</v>
      </c>
    </row>
    <row r="81" spans="1:2">
      <c r="A81" s="131" t="s">
        <v>226</v>
      </c>
      <c r="B81" s="130">
        <v>1000</v>
      </c>
    </row>
    <row r="82" spans="1:2">
      <c r="A82" s="131" t="s">
        <v>227</v>
      </c>
      <c r="B82" s="130">
        <v>56660</v>
      </c>
    </row>
    <row r="83" spans="1:2">
      <c r="A83" s="129" t="s">
        <v>228</v>
      </c>
      <c r="B83" s="130">
        <v>2343</v>
      </c>
    </row>
    <row r="84" spans="1:2">
      <c r="A84" s="129" t="s">
        <v>229</v>
      </c>
      <c r="B84" s="130">
        <v>2120</v>
      </c>
    </row>
    <row r="85" spans="1:2">
      <c r="A85" s="131" t="s">
        <v>230</v>
      </c>
      <c r="B85" s="130">
        <v>2120</v>
      </c>
    </row>
    <row r="86" spans="1:2">
      <c r="A86" s="129" t="s">
        <v>231</v>
      </c>
      <c r="B86" s="130">
        <v>223</v>
      </c>
    </row>
    <row r="87" spans="1:2">
      <c r="A87" s="178" t="s">
        <v>232</v>
      </c>
      <c r="B87" s="179">
        <v>223</v>
      </c>
    </row>
  </sheetData>
  <mergeCells count="2">
    <mergeCell ref="A2:B2"/>
    <mergeCell ref="A3:B3"/>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9" filterMode="1">
    <tabColor rgb="FFFF0000"/>
  </sheetPr>
  <dimension ref="A1:B61"/>
  <sheetViews>
    <sheetView workbookViewId="0">
      <selection activeCell="A7" sqref="A1:B61"/>
    </sheetView>
  </sheetViews>
  <sheetFormatPr defaultColWidth="9" defaultRowHeight="13.5"/>
  <cols>
    <col min="1" max="1" width="45.25" customWidth="1"/>
    <col min="2" max="2" width="40.5" style="1" customWidth="1"/>
  </cols>
  <sheetData>
    <row r="1" spans="1:2">
      <c r="A1" t="s">
        <v>233</v>
      </c>
    </row>
    <row r="2" spans="1:2" ht="54" customHeight="1">
      <c r="A2" s="382" t="s">
        <v>234</v>
      </c>
      <c r="B2" s="383"/>
    </row>
    <row r="3" spans="1:2" ht="18.75">
      <c r="A3" s="384" t="s">
        <v>235</v>
      </c>
      <c r="B3" s="385"/>
    </row>
    <row r="4" spans="1:2" ht="14.25" thickBot="1">
      <c r="B4" s="171" t="s">
        <v>30</v>
      </c>
    </row>
    <row r="5" spans="1:2" ht="21.75" customHeight="1">
      <c r="A5" s="289" t="s">
        <v>155</v>
      </c>
      <c r="B5" s="297" t="s">
        <v>98</v>
      </c>
    </row>
    <row r="6" spans="1:2" ht="18" customHeight="1">
      <c r="A6" s="290" t="s">
        <v>236</v>
      </c>
      <c r="B6" s="298">
        <f>B7+B12+B23+B29+B34+B37+B40+B44+B47+B53+B55+B59</f>
        <v>4054</v>
      </c>
    </row>
    <row r="7" spans="1:2" ht="18" customHeight="1">
      <c r="A7" s="291" t="s">
        <v>237</v>
      </c>
      <c r="B7" s="299">
        <f>SUM(B8:B11)</f>
        <v>3313</v>
      </c>
    </row>
    <row r="8" spans="1:2" ht="18" customHeight="1">
      <c r="A8" s="292" t="s">
        <v>238</v>
      </c>
      <c r="B8" s="299">
        <v>2426</v>
      </c>
    </row>
    <row r="9" spans="1:2" ht="18" customHeight="1">
      <c r="A9" s="292" t="s">
        <v>239</v>
      </c>
      <c r="B9" s="299">
        <v>550</v>
      </c>
    </row>
    <row r="10" spans="1:2" ht="18" customHeight="1">
      <c r="A10" s="292" t="s">
        <v>240</v>
      </c>
      <c r="B10" s="299">
        <v>223</v>
      </c>
    </row>
    <row r="11" spans="1:2" ht="18" customHeight="1">
      <c r="A11" s="292" t="s">
        <v>241</v>
      </c>
      <c r="B11" s="299">
        <v>114</v>
      </c>
    </row>
    <row r="12" spans="1:2" ht="18" customHeight="1">
      <c r="A12" s="291" t="s">
        <v>242</v>
      </c>
      <c r="B12" s="299">
        <f>SUM(B13:B22)</f>
        <v>717</v>
      </c>
    </row>
    <row r="13" spans="1:2" ht="18" customHeight="1">
      <c r="A13" s="292" t="s">
        <v>243</v>
      </c>
      <c r="B13" s="299">
        <v>451</v>
      </c>
    </row>
    <row r="14" spans="1:2" ht="18" customHeight="1">
      <c r="A14" s="292" t="s">
        <v>244</v>
      </c>
      <c r="B14" s="299">
        <v>5</v>
      </c>
    </row>
    <row r="15" spans="1:2" ht="18" customHeight="1" thickBot="1">
      <c r="A15" s="293" t="s">
        <v>245</v>
      </c>
      <c r="B15" s="300">
        <v>39</v>
      </c>
    </row>
    <row r="16" spans="1:2" hidden="1">
      <c r="A16" s="282" t="s">
        <v>246</v>
      </c>
      <c r="B16" s="283"/>
    </row>
    <row r="17" spans="1:2" ht="18" customHeight="1">
      <c r="A17" s="294" t="s">
        <v>247</v>
      </c>
      <c r="B17" s="301">
        <v>1</v>
      </c>
    </row>
    <row r="18" spans="1:2" ht="18" customHeight="1" thickBot="1">
      <c r="A18" s="293" t="s">
        <v>248</v>
      </c>
      <c r="B18" s="300">
        <v>3</v>
      </c>
    </row>
    <row r="19" spans="1:2" hidden="1">
      <c r="A19" s="282" t="s">
        <v>249</v>
      </c>
      <c r="B19" s="283"/>
    </row>
    <row r="20" spans="1:2" ht="18" customHeight="1">
      <c r="A20" s="294" t="s">
        <v>250</v>
      </c>
      <c r="B20" s="301">
        <v>29</v>
      </c>
    </row>
    <row r="21" spans="1:2" ht="18" customHeight="1">
      <c r="A21" s="292" t="s">
        <v>251</v>
      </c>
      <c r="B21" s="299">
        <v>12</v>
      </c>
    </row>
    <row r="22" spans="1:2" ht="18" customHeight="1" thickBot="1">
      <c r="A22" s="293" t="s">
        <v>252</v>
      </c>
      <c r="B22" s="300">
        <v>177</v>
      </c>
    </row>
    <row r="23" spans="1:2" hidden="1">
      <c r="A23" s="284" t="s">
        <v>253</v>
      </c>
      <c r="B23" s="285"/>
    </row>
    <row r="24" spans="1:2" hidden="1">
      <c r="A24" s="174" t="s">
        <v>254</v>
      </c>
      <c r="B24" s="166"/>
    </row>
    <row r="25" spans="1:2" hidden="1">
      <c r="A25" s="174" t="s">
        <v>255</v>
      </c>
      <c r="B25" s="166"/>
    </row>
    <row r="26" spans="1:2" hidden="1">
      <c r="A26" s="174" t="s">
        <v>256</v>
      </c>
      <c r="B26" s="166"/>
    </row>
    <row r="27" spans="1:2" hidden="1">
      <c r="A27" s="174" t="s">
        <v>257</v>
      </c>
      <c r="B27" s="166"/>
    </row>
    <row r="28" spans="1:2" hidden="1">
      <c r="A28" s="174" t="s">
        <v>258</v>
      </c>
      <c r="B28" s="166"/>
    </row>
    <row r="29" spans="1:2" hidden="1">
      <c r="A29" s="173" t="s">
        <v>259</v>
      </c>
      <c r="B29" s="166"/>
    </row>
    <row r="30" spans="1:2" hidden="1">
      <c r="A30" s="174" t="s">
        <v>260</v>
      </c>
      <c r="B30" s="166"/>
    </row>
    <row r="31" spans="1:2" hidden="1">
      <c r="A31" s="174" t="s">
        <v>254</v>
      </c>
      <c r="B31" s="166"/>
    </row>
    <row r="32" spans="1:2" hidden="1">
      <c r="A32" s="174" t="s">
        <v>256</v>
      </c>
      <c r="B32" s="166"/>
    </row>
    <row r="33" spans="1:2" hidden="1">
      <c r="A33" s="174" t="s">
        <v>258</v>
      </c>
      <c r="B33" s="166"/>
    </row>
    <row r="34" spans="1:2" hidden="1">
      <c r="A34" s="173" t="s">
        <v>261</v>
      </c>
      <c r="B34" s="166"/>
    </row>
    <row r="35" spans="1:2" hidden="1">
      <c r="A35" s="174" t="s">
        <v>262</v>
      </c>
      <c r="B35" s="166"/>
    </row>
    <row r="36" spans="1:2" hidden="1">
      <c r="A36" s="174" t="s">
        <v>263</v>
      </c>
      <c r="B36" s="166"/>
    </row>
    <row r="37" spans="1:2" hidden="1">
      <c r="A37" s="173" t="s">
        <v>264</v>
      </c>
      <c r="B37" s="166"/>
    </row>
    <row r="38" spans="1:2" hidden="1">
      <c r="A38" s="174" t="s">
        <v>265</v>
      </c>
      <c r="B38" s="166"/>
    </row>
    <row r="39" spans="1:2" hidden="1">
      <c r="A39" s="174" t="s">
        <v>266</v>
      </c>
      <c r="B39" s="166"/>
    </row>
    <row r="40" spans="1:2" hidden="1">
      <c r="A40" s="173" t="s">
        <v>267</v>
      </c>
      <c r="B40" s="166"/>
    </row>
    <row r="41" spans="1:2" hidden="1">
      <c r="A41" s="174" t="s">
        <v>268</v>
      </c>
      <c r="B41" s="166"/>
    </row>
    <row r="42" spans="1:2" hidden="1">
      <c r="A42" s="174" t="s">
        <v>269</v>
      </c>
      <c r="B42" s="166"/>
    </row>
    <row r="43" spans="1:2" hidden="1">
      <c r="A43" s="174" t="s">
        <v>270</v>
      </c>
      <c r="B43" s="166"/>
    </row>
    <row r="44" spans="1:2" hidden="1">
      <c r="A44" s="173" t="s">
        <v>271</v>
      </c>
      <c r="B44" s="166"/>
    </row>
    <row r="45" spans="1:2" hidden="1">
      <c r="A45" s="174" t="s">
        <v>272</v>
      </c>
      <c r="B45" s="166"/>
    </row>
    <row r="46" spans="1:2" hidden="1">
      <c r="A46" s="281" t="s">
        <v>273</v>
      </c>
      <c r="B46" s="280"/>
    </row>
    <row r="47" spans="1:2" ht="18" customHeight="1">
      <c r="A47" s="295" t="s">
        <v>274</v>
      </c>
      <c r="B47" s="301">
        <f>SUM(B48:B52)</f>
        <v>24</v>
      </c>
    </row>
    <row r="48" spans="1:2" ht="18" customHeight="1" thickBot="1">
      <c r="A48" s="296" t="s">
        <v>275</v>
      </c>
      <c r="B48" s="300">
        <v>24</v>
      </c>
    </row>
    <row r="49" spans="1:2" hidden="1">
      <c r="A49" s="286" t="s">
        <v>276</v>
      </c>
      <c r="B49" s="285"/>
    </row>
    <row r="50" spans="1:2" hidden="1">
      <c r="A50" s="175" t="s">
        <v>277</v>
      </c>
      <c r="B50" s="166"/>
    </row>
    <row r="51" spans="1:2" hidden="1">
      <c r="A51" s="175" t="s">
        <v>278</v>
      </c>
      <c r="B51" s="166"/>
    </row>
    <row r="52" spans="1:2" hidden="1">
      <c r="A52" s="175" t="s">
        <v>279</v>
      </c>
      <c r="B52" s="166"/>
    </row>
    <row r="53" spans="1:2" hidden="1">
      <c r="A53" s="173" t="s">
        <v>280</v>
      </c>
      <c r="B53" s="166"/>
    </row>
    <row r="54" spans="1:2" hidden="1">
      <c r="A54" s="175" t="s">
        <v>281</v>
      </c>
      <c r="B54" s="166"/>
    </row>
    <row r="55" spans="1:2" hidden="1">
      <c r="A55" s="173" t="s">
        <v>282</v>
      </c>
      <c r="B55" s="166"/>
    </row>
    <row r="56" spans="1:2" hidden="1">
      <c r="A56" s="175" t="s">
        <v>283</v>
      </c>
      <c r="B56" s="166"/>
    </row>
    <row r="57" spans="1:2" hidden="1">
      <c r="A57" s="175" t="s">
        <v>284</v>
      </c>
      <c r="B57" s="166"/>
    </row>
    <row r="58" spans="1:2" hidden="1">
      <c r="A58" s="175" t="s">
        <v>285</v>
      </c>
      <c r="B58" s="166"/>
    </row>
    <row r="59" spans="1:2" hidden="1">
      <c r="A59" s="173" t="s">
        <v>286</v>
      </c>
      <c r="B59" s="166"/>
    </row>
    <row r="60" spans="1:2" hidden="1">
      <c r="A60" s="176" t="s">
        <v>287</v>
      </c>
      <c r="B60" s="170"/>
    </row>
    <row r="61" spans="1:2">
      <c r="A61" s="110"/>
    </row>
  </sheetData>
  <autoFilter ref="A5:B60">
    <filterColumn colId="1">
      <filters>
        <filter val="1"/>
        <filter val="114"/>
        <filter val="12"/>
        <filter val="177"/>
        <filter val="2,426"/>
        <filter val="223"/>
        <filter val="24"/>
        <filter val="29"/>
        <filter val="3"/>
        <filter val="3,313"/>
        <filter val="39"/>
        <filter val="4,054"/>
        <filter val="451"/>
        <filter val="5"/>
        <filter val="550"/>
        <filter val="717"/>
      </filters>
    </filterColumn>
    <extLst/>
  </autoFilter>
  <mergeCells count="2">
    <mergeCell ref="A2:B2"/>
    <mergeCell ref="A3:B3"/>
  </mergeCells>
  <phoneticPr fontId="69" type="noConversion"/>
  <printOptions horizontalCentered="1"/>
  <pageMargins left="0.59027777777777801" right="0.59027777777777801" top="0.75138888888888899" bottom="0.59027777777777801" header="0.29861111111111099" footer="0.29861111111111099"/>
  <pageSetup paperSize="9" scale="92" orientation="portrait" verticalDpi="300"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codeName="Sheet10">
    <tabColor rgb="FFFF0000"/>
    <pageSetUpPr fitToPage="1"/>
  </sheetPr>
  <dimension ref="A1:F70"/>
  <sheetViews>
    <sheetView topLeftCell="A10" workbookViewId="0">
      <selection activeCell="C11" sqref="C11"/>
    </sheetView>
  </sheetViews>
  <sheetFormatPr defaultColWidth="9" defaultRowHeight="13.5"/>
  <cols>
    <col min="1" max="1" width="37.25" customWidth="1"/>
    <col min="2" max="2" width="13.5" customWidth="1"/>
    <col min="3" max="3" width="38.125" style="1" customWidth="1"/>
    <col min="4" max="4" width="11.875" style="1" customWidth="1"/>
    <col min="5" max="5" width="9" style="158"/>
  </cols>
  <sheetData>
    <row r="1" spans="1:6">
      <c r="A1" t="s">
        <v>288</v>
      </c>
    </row>
    <row r="2" spans="1:6" ht="53.1" customHeight="1">
      <c r="A2" s="382" t="s">
        <v>289</v>
      </c>
      <c r="B2" s="382"/>
      <c r="C2" s="383"/>
      <c r="D2" s="383"/>
    </row>
    <row r="3" spans="1:6" ht="19.5" customHeight="1">
      <c r="D3" s="1" t="s">
        <v>30</v>
      </c>
    </row>
    <row r="4" spans="1:6">
      <c r="A4" s="159" t="s">
        <v>290</v>
      </c>
      <c r="B4" s="160" t="s">
        <v>291</v>
      </c>
      <c r="C4" s="160" t="s">
        <v>155</v>
      </c>
      <c r="D4" s="161" t="s">
        <v>291</v>
      </c>
    </row>
    <row r="5" spans="1:6">
      <c r="A5" s="162" t="s">
        <v>292</v>
      </c>
      <c r="B5" s="288">
        <f>B6+B13+B49</f>
        <v>20643</v>
      </c>
      <c r="C5" s="163" t="s">
        <v>293</v>
      </c>
      <c r="D5" s="278"/>
    </row>
    <row r="6" spans="1:6">
      <c r="A6" s="162" t="s">
        <v>294</v>
      </c>
      <c r="B6" s="288"/>
      <c r="C6" s="163" t="s">
        <v>295</v>
      </c>
      <c r="D6" s="278"/>
    </row>
    <row r="7" spans="1:6">
      <c r="A7" s="164" t="s">
        <v>296</v>
      </c>
      <c r="B7" s="203"/>
      <c r="C7" s="165" t="s">
        <v>297</v>
      </c>
      <c r="D7" s="279"/>
    </row>
    <row r="8" spans="1:6">
      <c r="A8" s="164" t="s">
        <v>298</v>
      </c>
      <c r="B8" s="203"/>
      <c r="C8" s="165" t="s">
        <v>299</v>
      </c>
      <c r="D8" s="279"/>
    </row>
    <row r="9" spans="1:6">
      <c r="A9" s="164" t="s">
        <v>300</v>
      </c>
      <c r="B9" s="203"/>
      <c r="C9" s="165" t="s">
        <v>301</v>
      </c>
      <c r="D9" s="279"/>
    </row>
    <row r="10" spans="1:6">
      <c r="A10" s="164" t="s">
        <v>302</v>
      </c>
      <c r="B10" s="203"/>
      <c r="C10" s="165" t="s">
        <v>303</v>
      </c>
      <c r="D10" s="279"/>
    </row>
    <row r="11" spans="1:6">
      <c r="A11" s="164" t="s">
        <v>304</v>
      </c>
      <c r="B11" s="203"/>
      <c r="C11" s="165" t="s">
        <v>305</v>
      </c>
      <c r="D11" s="279"/>
    </row>
    <row r="12" spans="1:6">
      <c r="A12" s="164" t="s">
        <v>306</v>
      </c>
      <c r="B12" s="203"/>
      <c r="C12" s="165" t="s">
        <v>307</v>
      </c>
      <c r="D12" s="279"/>
    </row>
    <row r="13" spans="1:6">
      <c r="A13" s="162" t="s">
        <v>308</v>
      </c>
      <c r="B13" s="288">
        <f>SUM(B14:B35)</f>
        <v>6286</v>
      </c>
      <c r="C13" s="163" t="s">
        <v>309</v>
      </c>
      <c r="D13" s="278"/>
    </row>
    <row r="14" spans="1:6">
      <c r="A14" s="164" t="s">
        <v>310</v>
      </c>
      <c r="B14" s="203"/>
      <c r="C14" s="165" t="s">
        <v>311</v>
      </c>
      <c r="D14" s="279"/>
      <c r="E14" s="167"/>
      <c r="F14" s="1"/>
    </row>
    <row r="15" spans="1:6">
      <c r="A15" s="164" t="s">
        <v>312</v>
      </c>
      <c r="B15" s="203"/>
      <c r="C15" s="165" t="s">
        <v>313</v>
      </c>
      <c r="D15" s="279"/>
      <c r="E15" s="167"/>
      <c r="F15" s="1"/>
    </row>
    <row r="16" spans="1:6">
      <c r="A16" s="164" t="s">
        <v>314</v>
      </c>
      <c r="B16" s="203"/>
      <c r="C16" s="165" t="s">
        <v>315</v>
      </c>
      <c r="D16" s="279"/>
      <c r="E16" s="167"/>
      <c r="F16" s="1"/>
    </row>
    <row r="17" spans="1:6">
      <c r="A17" s="164" t="s">
        <v>316</v>
      </c>
      <c r="B17" s="203">
        <v>4457</v>
      </c>
      <c r="C17" s="165" t="s">
        <v>317</v>
      </c>
      <c r="D17" s="279"/>
      <c r="E17" s="167"/>
      <c r="F17" s="1"/>
    </row>
    <row r="18" spans="1:6">
      <c r="A18" s="164" t="s">
        <v>318</v>
      </c>
      <c r="B18" s="203"/>
      <c r="C18" s="165" t="s">
        <v>319</v>
      </c>
      <c r="D18" s="279"/>
      <c r="E18" s="167"/>
      <c r="F18" s="1"/>
    </row>
    <row r="19" spans="1:6">
      <c r="A19" s="164" t="s">
        <v>320</v>
      </c>
      <c r="B19" s="203"/>
      <c r="C19" s="165" t="s">
        <v>321</v>
      </c>
      <c r="D19" s="279"/>
      <c r="E19" s="167"/>
      <c r="F19" s="1"/>
    </row>
    <row r="20" spans="1:6">
      <c r="A20" s="164" t="s">
        <v>322</v>
      </c>
      <c r="B20" s="203"/>
      <c r="C20" s="165" t="s">
        <v>323</v>
      </c>
      <c r="D20" s="279"/>
      <c r="E20" s="167"/>
      <c r="F20" s="1"/>
    </row>
    <row r="21" spans="1:6">
      <c r="A21" s="164" t="s">
        <v>324</v>
      </c>
      <c r="B21" s="203"/>
      <c r="C21" s="165" t="s">
        <v>325</v>
      </c>
      <c r="D21" s="279"/>
      <c r="E21" s="167"/>
      <c r="F21" s="1"/>
    </row>
    <row r="22" spans="1:6">
      <c r="A22" s="164" t="s">
        <v>326</v>
      </c>
      <c r="B22" s="203"/>
      <c r="C22" s="165" t="s">
        <v>327</v>
      </c>
      <c r="D22" s="279"/>
      <c r="E22" s="167"/>
      <c r="F22" s="1"/>
    </row>
    <row r="23" spans="1:6">
      <c r="A23" s="164" t="s">
        <v>328</v>
      </c>
      <c r="B23" s="203"/>
      <c r="C23" s="165" t="s">
        <v>329</v>
      </c>
      <c r="D23" s="279"/>
      <c r="E23" s="167"/>
      <c r="F23" s="1"/>
    </row>
    <row r="24" spans="1:6">
      <c r="A24" s="164" t="s">
        <v>330</v>
      </c>
      <c r="B24" s="203"/>
      <c r="C24" s="165" t="s">
        <v>331</v>
      </c>
      <c r="D24" s="279"/>
      <c r="E24" s="167"/>
      <c r="F24" s="1"/>
    </row>
    <row r="25" spans="1:6">
      <c r="A25" s="164" t="s">
        <v>332</v>
      </c>
      <c r="B25" s="203"/>
      <c r="C25" s="165" t="s">
        <v>333</v>
      </c>
      <c r="D25" s="279"/>
      <c r="E25" s="167"/>
      <c r="F25" s="1"/>
    </row>
    <row r="26" spans="1:6">
      <c r="A26" s="164" t="s">
        <v>334</v>
      </c>
      <c r="B26" s="203"/>
      <c r="C26" s="165" t="s">
        <v>335</v>
      </c>
      <c r="D26" s="279"/>
      <c r="E26" s="167"/>
      <c r="F26" s="1"/>
    </row>
    <row r="27" spans="1:6">
      <c r="A27" s="164" t="s">
        <v>336</v>
      </c>
      <c r="B27" s="203"/>
      <c r="C27" s="165" t="s">
        <v>337</v>
      </c>
      <c r="D27" s="279"/>
      <c r="E27" s="167"/>
      <c r="F27" s="1"/>
    </row>
    <row r="28" spans="1:6">
      <c r="A28" s="164" t="s">
        <v>338</v>
      </c>
      <c r="B28" s="203"/>
      <c r="C28" s="165" t="s">
        <v>339</v>
      </c>
      <c r="D28" s="279"/>
      <c r="E28" s="167"/>
      <c r="F28" s="1"/>
    </row>
    <row r="29" spans="1:6">
      <c r="A29" s="164" t="s">
        <v>340</v>
      </c>
      <c r="B29" s="203"/>
      <c r="C29" s="165" t="s">
        <v>341</v>
      </c>
      <c r="D29" s="279"/>
      <c r="E29" s="167"/>
      <c r="F29" s="1"/>
    </row>
    <row r="30" spans="1:6">
      <c r="A30" s="164" t="s">
        <v>342</v>
      </c>
      <c r="B30" s="203"/>
      <c r="C30" s="165" t="s">
        <v>343</v>
      </c>
      <c r="D30" s="279"/>
      <c r="E30" s="167"/>
      <c r="F30" s="1"/>
    </row>
    <row r="31" spans="1:6">
      <c r="A31" s="164" t="s">
        <v>344</v>
      </c>
      <c r="B31" s="203"/>
      <c r="C31" s="165" t="s">
        <v>345</v>
      </c>
      <c r="D31" s="279"/>
      <c r="E31" s="167"/>
      <c r="F31" s="1"/>
    </row>
    <row r="32" spans="1:6">
      <c r="A32" s="164" t="s">
        <v>346</v>
      </c>
      <c r="B32" s="203"/>
      <c r="C32" s="165" t="s">
        <v>347</v>
      </c>
      <c r="D32" s="279"/>
      <c r="E32" s="167"/>
      <c r="F32" s="1"/>
    </row>
    <row r="33" spans="1:6">
      <c r="A33" s="164" t="s">
        <v>348</v>
      </c>
      <c r="B33" s="203"/>
      <c r="C33" s="165" t="s">
        <v>349</v>
      </c>
      <c r="D33" s="279"/>
      <c r="E33" s="167"/>
      <c r="F33" s="1"/>
    </row>
    <row r="34" spans="1:6">
      <c r="A34" s="164" t="s">
        <v>350</v>
      </c>
      <c r="B34" s="203"/>
      <c r="C34" s="165" t="s">
        <v>351</v>
      </c>
      <c r="D34" s="279"/>
      <c r="E34" s="167"/>
      <c r="F34" s="1"/>
    </row>
    <row r="35" spans="1:6">
      <c r="A35" s="164" t="s">
        <v>352</v>
      </c>
      <c r="B35" s="203">
        <v>1829</v>
      </c>
      <c r="C35" s="165" t="s">
        <v>353</v>
      </c>
      <c r="D35" s="279"/>
      <c r="E35" s="167"/>
      <c r="F35" s="1"/>
    </row>
    <row r="36" spans="1:6" hidden="1">
      <c r="A36" s="164"/>
      <c r="B36" s="203"/>
      <c r="C36" s="165" t="s">
        <v>354</v>
      </c>
      <c r="D36" s="279"/>
      <c r="E36" s="167"/>
      <c r="F36" s="1"/>
    </row>
    <row r="37" spans="1:6" hidden="1">
      <c r="A37" s="164"/>
      <c r="B37" s="203"/>
      <c r="C37" s="165" t="s">
        <v>355</v>
      </c>
      <c r="D37" s="279"/>
      <c r="E37" s="167"/>
      <c r="F37" s="1"/>
    </row>
    <row r="38" spans="1:6" hidden="1">
      <c r="A38" s="164"/>
      <c r="B38" s="203"/>
      <c r="C38" s="165" t="s">
        <v>356</v>
      </c>
      <c r="D38" s="279"/>
      <c r="E38" s="167"/>
      <c r="F38" s="1"/>
    </row>
    <row r="39" spans="1:6" hidden="1">
      <c r="A39" s="164"/>
      <c r="B39" s="203"/>
      <c r="C39" s="165" t="s">
        <v>357</v>
      </c>
      <c r="D39" s="279"/>
      <c r="E39" s="167"/>
      <c r="F39" s="1"/>
    </row>
    <row r="40" spans="1:6" hidden="1">
      <c r="A40" s="164"/>
      <c r="B40" s="203"/>
      <c r="C40" s="165" t="s">
        <v>358</v>
      </c>
      <c r="D40" s="279"/>
      <c r="E40" s="167"/>
      <c r="F40" s="1"/>
    </row>
    <row r="41" spans="1:6" hidden="1">
      <c r="A41" s="164"/>
      <c r="B41" s="203"/>
      <c r="C41" s="165" t="s">
        <v>359</v>
      </c>
      <c r="D41" s="279"/>
      <c r="E41" s="167"/>
      <c r="F41" s="1"/>
    </row>
    <row r="42" spans="1:6" hidden="1">
      <c r="A42" s="164"/>
      <c r="B42" s="203"/>
      <c r="C42" s="165" t="s">
        <v>360</v>
      </c>
      <c r="D42" s="279"/>
      <c r="E42" s="167"/>
      <c r="F42" s="1"/>
    </row>
    <row r="43" spans="1:6" hidden="1">
      <c r="A43" s="164"/>
      <c r="B43" s="203"/>
      <c r="C43" s="165" t="s">
        <v>361</v>
      </c>
      <c r="D43" s="279"/>
      <c r="E43" s="167"/>
      <c r="F43" s="1"/>
    </row>
    <row r="44" spans="1:6" hidden="1">
      <c r="A44" s="164"/>
      <c r="B44" s="203"/>
      <c r="C44" s="165" t="s">
        <v>362</v>
      </c>
      <c r="D44" s="279"/>
      <c r="E44" s="167"/>
      <c r="F44" s="1"/>
    </row>
    <row r="45" spans="1:6" hidden="1">
      <c r="A45" s="164"/>
      <c r="B45" s="203"/>
      <c r="C45" s="165" t="s">
        <v>363</v>
      </c>
      <c r="D45" s="279"/>
      <c r="E45" s="167"/>
      <c r="F45" s="1"/>
    </row>
    <row r="46" spans="1:6" hidden="1">
      <c r="A46" s="164"/>
      <c r="B46" s="203"/>
      <c r="C46" s="165" t="s">
        <v>364</v>
      </c>
      <c r="D46" s="279"/>
      <c r="E46" s="167"/>
      <c r="F46" s="1"/>
    </row>
    <row r="47" spans="1:6" hidden="1">
      <c r="A47" s="164"/>
      <c r="B47" s="203"/>
      <c r="C47" s="165" t="s">
        <v>365</v>
      </c>
      <c r="D47" s="279"/>
      <c r="E47" s="167"/>
      <c r="F47" s="1"/>
    </row>
    <row r="48" spans="1:6" hidden="1">
      <c r="A48" s="164"/>
      <c r="B48" s="203"/>
      <c r="C48" s="165" t="s">
        <v>366</v>
      </c>
      <c r="D48" s="279">
        <v>7754</v>
      </c>
      <c r="E48" s="167"/>
      <c r="F48" s="1"/>
    </row>
    <row r="49" spans="1:4">
      <c r="A49" s="162" t="s">
        <v>367</v>
      </c>
      <c r="B49" s="288">
        <f>SUM(B50:B70)</f>
        <v>14357</v>
      </c>
      <c r="C49" s="163" t="s">
        <v>368</v>
      </c>
      <c r="D49" s="278"/>
    </row>
    <row r="50" spans="1:4">
      <c r="A50" s="164" t="s">
        <v>369</v>
      </c>
      <c r="B50" s="203">
        <v>12357</v>
      </c>
      <c r="C50" s="165" t="s">
        <v>369</v>
      </c>
      <c r="D50" s="279"/>
    </row>
    <row r="51" spans="1:4">
      <c r="A51" s="164" t="s">
        <v>370</v>
      </c>
      <c r="B51" s="203"/>
      <c r="C51" s="165" t="s">
        <v>370</v>
      </c>
      <c r="D51" s="279"/>
    </row>
    <row r="52" spans="1:4">
      <c r="A52" s="164" t="s">
        <v>371</v>
      </c>
      <c r="B52" s="203"/>
      <c r="C52" s="165" t="s">
        <v>371</v>
      </c>
      <c r="D52" s="279"/>
    </row>
    <row r="53" spans="1:4">
      <c r="A53" s="164" t="s">
        <v>372</v>
      </c>
      <c r="B53" s="203"/>
      <c r="C53" s="165" t="s">
        <v>372</v>
      </c>
      <c r="D53" s="279"/>
    </row>
    <row r="54" spans="1:4">
      <c r="A54" s="164" t="s">
        <v>373</v>
      </c>
      <c r="B54" s="203"/>
      <c r="C54" s="165" t="s">
        <v>373</v>
      </c>
      <c r="D54" s="279"/>
    </row>
    <row r="55" spans="1:4">
      <c r="A55" s="164" t="s">
        <v>374</v>
      </c>
      <c r="B55" s="203"/>
      <c r="C55" s="165" t="s">
        <v>374</v>
      </c>
      <c r="D55" s="279"/>
    </row>
    <row r="56" spans="1:4">
      <c r="A56" s="164" t="s">
        <v>375</v>
      </c>
      <c r="B56" s="203"/>
      <c r="C56" s="165" t="s">
        <v>375</v>
      </c>
      <c r="D56" s="279"/>
    </row>
    <row r="57" spans="1:4">
      <c r="A57" s="164" t="s">
        <v>376</v>
      </c>
      <c r="B57" s="203"/>
      <c r="C57" s="165" t="s">
        <v>376</v>
      </c>
      <c r="D57" s="279"/>
    </row>
    <row r="58" spans="1:4">
      <c r="A58" s="164" t="s">
        <v>377</v>
      </c>
      <c r="B58" s="203"/>
      <c r="C58" s="165" t="s">
        <v>377</v>
      </c>
      <c r="D58" s="279"/>
    </row>
    <row r="59" spans="1:4">
      <c r="A59" s="164" t="s">
        <v>378</v>
      </c>
      <c r="B59" s="203"/>
      <c r="C59" s="165" t="s">
        <v>378</v>
      </c>
      <c r="D59" s="279"/>
    </row>
    <row r="60" spans="1:4">
      <c r="A60" s="164" t="s">
        <v>379</v>
      </c>
      <c r="B60" s="203">
        <v>2000</v>
      </c>
      <c r="C60" s="165" t="s">
        <v>379</v>
      </c>
      <c r="D60" s="279"/>
    </row>
    <row r="61" spans="1:4">
      <c r="A61" s="164" t="s">
        <v>380</v>
      </c>
      <c r="B61" s="203"/>
      <c r="C61" s="165" t="s">
        <v>380</v>
      </c>
      <c r="D61" s="279"/>
    </row>
    <row r="62" spans="1:4">
      <c r="A62" s="164" t="s">
        <v>381</v>
      </c>
      <c r="B62" s="203"/>
      <c r="C62" s="165" t="s">
        <v>381</v>
      </c>
      <c r="D62" s="279"/>
    </row>
    <row r="63" spans="1:4">
      <c r="A63" s="164" t="s">
        <v>382</v>
      </c>
      <c r="B63" s="203"/>
      <c r="C63" s="165" t="s">
        <v>383</v>
      </c>
      <c r="D63" s="279"/>
    </row>
    <row r="64" spans="1:4">
      <c r="A64" s="164" t="s">
        <v>384</v>
      </c>
      <c r="B64" s="203"/>
      <c r="C64" s="165" t="s">
        <v>384</v>
      </c>
      <c r="D64" s="279"/>
    </row>
    <row r="65" spans="1:4">
      <c r="A65" s="164" t="s">
        <v>385</v>
      </c>
      <c r="B65" s="203"/>
      <c r="C65" s="165" t="s">
        <v>385</v>
      </c>
      <c r="D65" s="279"/>
    </row>
    <row r="66" spans="1:4">
      <c r="A66" s="164" t="s">
        <v>386</v>
      </c>
      <c r="B66" s="203"/>
      <c r="C66" s="165" t="s">
        <v>386</v>
      </c>
      <c r="D66" s="279"/>
    </row>
    <row r="67" spans="1:4">
      <c r="A67" s="164" t="s">
        <v>387</v>
      </c>
      <c r="B67" s="203"/>
      <c r="C67" s="165" t="s">
        <v>387</v>
      </c>
      <c r="D67" s="279"/>
    </row>
    <row r="68" spans="1:4">
      <c r="A68" s="164" t="s">
        <v>388</v>
      </c>
      <c r="B68" s="203"/>
      <c r="C68" s="165" t="s">
        <v>388</v>
      </c>
      <c r="D68" s="279"/>
    </row>
    <row r="69" spans="1:4">
      <c r="A69" s="164" t="s">
        <v>389</v>
      </c>
      <c r="B69" s="203"/>
      <c r="C69" s="165" t="s">
        <v>389</v>
      </c>
      <c r="D69" s="279"/>
    </row>
    <row r="70" spans="1:4">
      <c r="A70" s="168" t="s">
        <v>59</v>
      </c>
      <c r="B70" s="302"/>
      <c r="C70" s="169" t="s">
        <v>390</v>
      </c>
      <c r="D70" s="287"/>
    </row>
  </sheetData>
  <mergeCells count="1">
    <mergeCell ref="A2:D2"/>
  </mergeCells>
  <phoneticPr fontId="69" type="noConversion"/>
  <printOptions horizontalCentered="1"/>
  <pageMargins left="0.59027777777777801" right="0.59027777777777801" top="0.75138888888888899" bottom="0.59027777777777801" header="0.29861111111111099" footer="0.29861111111111099"/>
  <pageSetup paperSize="9" fitToHeight="0" orientation="landscape" verticalDpi="30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13</vt:i4>
      </vt:variant>
    </vt:vector>
  </HeadingPairs>
  <TitlesOfParts>
    <vt:vector size="40" baseType="lpstr">
      <vt:lpstr>封面</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'05'!Print_Area</vt:lpstr>
      <vt:lpstr>'09'!Print_Area</vt:lpstr>
      <vt:lpstr>'15'!Print_Area</vt:lpstr>
      <vt:lpstr>'18'!Print_Area</vt:lpstr>
      <vt:lpstr>ML!Print_Area</vt:lpstr>
      <vt:lpstr>封面!Print_Area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cp:lastPrinted>2024-09-11T01:47:36Z</cp:lastPrinted>
  <dcterms:created xsi:type="dcterms:W3CDTF">2006-09-13T11:21:00Z</dcterms:created>
  <dcterms:modified xsi:type="dcterms:W3CDTF">2024-09-11T01:48:40Z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2052-12.1.0.17133</vt:lpwstr>
  </property>
</Properties>
</file>